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健康増進・元気プロジェクト係\11.がん検診・庶務担当者\10.医療対策\5.在宅当番医制事業（委託）\R05\2.日程\051219変更（東内科・中央HP）\"/>
    </mc:Choice>
  </mc:AlternateContent>
  <bookViews>
    <workbookView xWindow="0" yWindow="0" windowWidth="25425" windowHeight="10380" tabRatio="861" activeTab="2"/>
  </bookViews>
  <sheets>
    <sheet name="医療機関・薬局一覧" sheetId="5" r:id="rId1"/>
    <sheet name="基本概要" sheetId="4" r:id="rId2"/>
    <sheet name="R5一覧（関係機関送付）" sheetId="9" r:id="rId3"/>
    <sheet name="変更履歴" sheetId="12" r:id="rId4"/>
    <sheet name="R5年間カレンダー" sheetId="8" r:id="rId5"/>
  </sheets>
  <definedNames>
    <definedName name="_xlnm._FilterDatabase" localSheetId="2" hidden="1">'R5一覧（関係機関送付）'!$A$3:$M$76</definedName>
    <definedName name="_xlnm._FilterDatabase" localSheetId="4" hidden="1">'R5年間カレンダー'!$A$3:$C$368</definedName>
    <definedName name="_xlnm.Print_Area" localSheetId="2">'R5一覧（関係機関送付）'!$A$1:$M$76</definedName>
    <definedName name="_xlnm.Print_Area" localSheetId="4">'R5年間カレンダー'!$A$1:$C$368</definedName>
    <definedName name="_xlnm.Print_Area" localSheetId="1">基本概要!$A$1:$I$57</definedName>
    <definedName name="_xlnm.Print_Titles" localSheetId="2">'R5一覧（関係機関送付）'!$1:$3</definedName>
  </definedNames>
  <calcPr calcId="162913"/>
</workbook>
</file>

<file path=xl/calcChain.xml><?xml version="1.0" encoding="utf-8"?>
<calcChain xmlns="http://schemas.openxmlformats.org/spreadsheetml/2006/main">
  <c r="D4" i="9" l="1"/>
  <c r="B4" i="9"/>
  <c r="H11" i="4" l="1"/>
  <c r="G17" i="4"/>
  <c r="F17" i="4"/>
  <c r="E17" i="4"/>
  <c r="D17" i="4"/>
  <c r="H13" i="4"/>
  <c r="H12" i="4"/>
  <c r="H76" i="9" l="1"/>
  <c r="D76" i="9"/>
  <c r="E76" i="9"/>
  <c r="I76" i="9"/>
  <c r="J76" i="9"/>
  <c r="K76" i="9"/>
  <c r="L76" i="9"/>
  <c r="M76" i="9"/>
  <c r="B76" i="9"/>
  <c r="E57" i="9"/>
  <c r="B20" i="9"/>
  <c r="E4" i="9" l="1"/>
  <c r="H5" i="9" l="1"/>
  <c r="E6" i="9" l="1"/>
  <c r="I5" i="9" l="1"/>
  <c r="J5" i="9"/>
  <c r="K5" i="9"/>
  <c r="L5" i="9"/>
  <c r="M5" i="9"/>
  <c r="H6" i="9"/>
  <c r="I6" i="9"/>
  <c r="J6" i="9"/>
  <c r="K6" i="9"/>
  <c r="L6" i="9"/>
  <c r="M6" i="9"/>
  <c r="H7" i="9"/>
  <c r="I7" i="9"/>
  <c r="J7" i="9"/>
  <c r="K7" i="9"/>
  <c r="L7" i="9"/>
  <c r="M7" i="9"/>
  <c r="H8" i="9"/>
  <c r="I8" i="9"/>
  <c r="J8" i="9"/>
  <c r="K8" i="9"/>
  <c r="L8" i="9"/>
  <c r="M8" i="9"/>
  <c r="H9" i="9"/>
  <c r="I9" i="9"/>
  <c r="J9" i="9"/>
  <c r="K9" i="9"/>
  <c r="L9" i="9"/>
  <c r="M9" i="9"/>
  <c r="H10" i="9"/>
  <c r="I10" i="9"/>
  <c r="J10" i="9"/>
  <c r="K10" i="9"/>
  <c r="L10" i="9"/>
  <c r="M10" i="9"/>
  <c r="H11" i="9"/>
  <c r="I11" i="9"/>
  <c r="J11" i="9"/>
  <c r="K11" i="9"/>
  <c r="L11" i="9"/>
  <c r="M11" i="9"/>
  <c r="H12" i="9"/>
  <c r="I12" i="9"/>
  <c r="J12" i="9"/>
  <c r="K12" i="9"/>
  <c r="L12" i="9"/>
  <c r="M12" i="9"/>
  <c r="H13" i="9"/>
  <c r="I13" i="9"/>
  <c r="J13" i="9"/>
  <c r="K13" i="9"/>
  <c r="L13" i="9"/>
  <c r="M13" i="9"/>
  <c r="H14" i="9"/>
  <c r="I14" i="9"/>
  <c r="J14" i="9"/>
  <c r="K14" i="9"/>
  <c r="L14" i="9"/>
  <c r="M14" i="9"/>
  <c r="H15" i="9"/>
  <c r="I15" i="9"/>
  <c r="J15" i="9"/>
  <c r="K15" i="9"/>
  <c r="L15" i="9"/>
  <c r="M15" i="9"/>
  <c r="H16" i="9"/>
  <c r="I16" i="9"/>
  <c r="J16" i="9"/>
  <c r="K16" i="9"/>
  <c r="L16" i="9"/>
  <c r="M16" i="9"/>
  <c r="H17" i="9"/>
  <c r="I17" i="9"/>
  <c r="J17" i="9"/>
  <c r="K17" i="9"/>
  <c r="L17" i="9"/>
  <c r="M17" i="9"/>
  <c r="H18" i="9"/>
  <c r="I18" i="9"/>
  <c r="J18" i="9"/>
  <c r="K18" i="9"/>
  <c r="L18" i="9"/>
  <c r="M18" i="9"/>
  <c r="H19" i="9"/>
  <c r="I19" i="9"/>
  <c r="J19" i="9"/>
  <c r="K19" i="9"/>
  <c r="L19" i="9"/>
  <c r="M19" i="9"/>
  <c r="H20" i="9"/>
  <c r="I20" i="9"/>
  <c r="J20" i="9"/>
  <c r="K20" i="9"/>
  <c r="L20" i="9"/>
  <c r="M20" i="9"/>
  <c r="H21" i="9"/>
  <c r="I21" i="9"/>
  <c r="J21" i="9"/>
  <c r="K21" i="9"/>
  <c r="L21" i="9"/>
  <c r="M21" i="9"/>
  <c r="H22" i="9"/>
  <c r="I22" i="9"/>
  <c r="J22" i="9"/>
  <c r="K22" i="9"/>
  <c r="L22" i="9"/>
  <c r="M22" i="9"/>
  <c r="H23" i="9"/>
  <c r="I23" i="9"/>
  <c r="J23" i="9"/>
  <c r="K23" i="9"/>
  <c r="L23" i="9"/>
  <c r="M23" i="9"/>
  <c r="H24" i="9"/>
  <c r="I24" i="9"/>
  <c r="J24" i="9"/>
  <c r="K24" i="9"/>
  <c r="L24" i="9"/>
  <c r="M24" i="9"/>
  <c r="H25" i="9"/>
  <c r="I25" i="9"/>
  <c r="J25" i="9"/>
  <c r="K25" i="9"/>
  <c r="L25" i="9"/>
  <c r="M25" i="9"/>
  <c r="H26" i="9"/>
  <c r="I26" i="9"/>
  <c r="J26" i="9"/>
  <c r="K26" i="9"/>
  <c r="L26" i="9"/>
  <c r="M26" i="9"/>
  <c r="H27" i="9"/>
  <c r="I27" i="9"/>
  <c r="J27" i="9"/>
  <c r="K27" i="9"/>
  <c r="L27" i="9"/>
  <c r="M27" i="9"/>
  <c r="H28" i="9"/>
  <c r="I28" i="9"/>
  <c r="J28" i="9"/>
  <c r="K28" i="9"/>
  <c r="L28" i="9"/>
  <c r="M28" i="9"/>
  <c r="H29" i="9"/>
  <c r="I29" i="9"/>
  <c r="J29" i="9"/>
  <c r="K29" i="9"/>
  <c r="L29" i="9"/>
  <c r="M29" i="9"/>
  <c r="H30" i="9"/>
  <c r="I30" i="9"/>
  <c r="J30" i="9"/>
  <c r="K30" i="9"/>
  <c r="L30" i="9"/>
  <c r="M30" i="9"/>
  <c r="H31" i="9"/>
  <c r="I31" i="9"/>
  <c r="J31" i="9"/>
  <c r="K31" i="9"/>
  <c r="L31" i="9"/>
  <c r="M31" i="9"/>
  <c r="H32" i="9"/>
  <c r="I32" i="9"/>
  <c r="J32" i="9"/>
  <c r="K32" i="9"/>
  <c r="L32" i="9"/>
  <c r="M32" i="9"/>
  <c r="H33" i="9"/>
  <c r="I33" i="9"/>
  <c r="J33" i="9"/>
  <c r="K33" i="9"/>
  <c r="L33" i="9"/>
  <c r="M33" i="9"/>
  <c r="H34" i="9"/>
  <c r="I34" i="9"/>
  <c r="J34" i="9"/>
  <c r="K34" i="9"/>
  <c r="L34" i="9"/>
  <c r="M34" i="9"/>
  <c r="H35" i="9"/>
  <c r="I35" i="9"/>
  <c r="J35" i="9"/>
  <c r="K35" i="9"/>
  <c r="L35" i="9"/>
  <c r="M35" i="9"/>
  <c r="H36" i="9"/>
  <c r="I36" i="9"/>
  <c r="J36" i="9"/>
  <c r="K36" i="9"/>
  <c r="L36" i="9"/>
  <c r="M36" i="9"/>
  <c r="H37" i="9"/>
  <c r="I37" i="9"/>
  <c r="J37" i="9"/>
  <c r="K37" i="9"/>
  <c r="L37" i="9"/>
  <c r="M37" i="9"/>
  <c r="H38" i="9"/>
  <c r="I38" i="9"/>
  <c r="J38" i="9"/>
  <c r="K38" i="9"/>
  <c r="L38" i="9"/>
  <c r="M38" i="9"/>
  <c r="H39" i="9"/>
  <c r="I39" i="9"/>
  <c r="J39" i="9"/>
  <c r="K39" i="9"/>
  <c r="L39" i="9"/>
  <c r="M39" i="9"/>
  <c r="H40" i="9"/>
  <c r="I40" i="9"/>
  <c r="J40" i="9"/>
  <c r="K40" i="9"/>
  <c r="L40" i="9"/>
  <c r="M40" i="9"/>
  <c r="H41" i="9"/>
  <c r="I41" i="9"/>
  <c r="J41" i="9"/>
  <c r="K41" i="9"/>
  <c r="L41" i="9"/>
  <c r="M41" i="9"/>
  <c r="H42" i="9"/>
  <c r="I42" i="9"/>
  <c r="J42" i="9"/>
  <c r="K42" i="9"/>
  <c r="L42" i="9"/>
  <c r="M42" i="9"/>
  <c r="H43" i="9"/>
  <c r="I43" i="9"/>
  <c r="J43" i="9"/>
  <c r="K43" i="9"/>
  <c r="L43" i="9"/>
  <c r="M43" i="9"/>
  <c r="H44" i="9"/>
  <c r="I44" i="9"/>
  <c r="J44" i="9"/>
  <c r="K44" i="9"/>
  <c r="L44" i="9"/>
  <c r="M44" i="9"/>
  <c r="H45" i="9"/>
  <c r="I45" i="9"/>
  <c r="J45" i="9"/>
  <c r="K45" i="9"/>
  <c r="L45" i="9"/>
  <c r="M45" i="9"/>
  <c r="H46" i="9"/>
  <c r="I46" i="9"/>
  <c r="J46" i="9"/>
  <c r="K46" i="9"/>
  <c r="L46" i="9"/>
  <c r="M46" i="9"/>
  <c r="H47" i="9"/>
  <c r="I47" i="9"/>
  <c r="J47" i="9"/>
  <c r="K47" i="9"/>
  <c r="L47" i="9"/>
  <c r="M47" i="9"/>
  <c r="H48" i="9"/>
  <c r="I48" i="9"/>
  <c r="J48" i="9"/>
  <c r="K48" i="9"/>
  <c r="L48" i="9"/>
  <c r="M48" i="9"/>
  <c r="H49" i="9"/>
  <c r="I49" i="9"/>
  <c r="J49" i="9"/>
  <c r="K49" i="9"/>
  <c r="L49" i="9"/>
  <c r="M49" i="9"/>
  <c r="H50" i="9"/>
  <c r="I50" i="9"/>
  <c r="J50" i="9"/>
  <c r="K50" i="9"/>
  <c r="L50" i="9"/>
  <c r="M50" i="9"/>
  <c r="H51" i="9"/>
  <c r="I51" i="9"/>
  <c r="J51" i="9"/>
  <c r="K51" i="9"/>
  <c r="L51" i="9"/>
  <c r="M51" i="9"/>
  <c r="H52" i="9"/>
  <c r="I52" i="9"/>
  <c r="J52" i="9"/>
  <c r="K52" i="9"/>
  <c r="L52" i="9"/>
  <c r="M52" i="9"/>
  <c r="H53" i="9"/>
  <c r="I53" i="9"/>
  <c r="J53" i="9"/>
  <c r="K53" i="9"/>
  <c r="L53" i="9"/>
  <c r="M53" i="9"/>
  <c r="H54" i="9"/>
  <c r="I54" i="9"/>
  <c r="J54" i="9"/>
  <c r="K54" i="9"/>
  <c r="L54" i="9"/>
  <c r="M54" i="9"/>
  <c r="H55" i="9"/>
  <c r="I55" i="9"/>
  <c r="J55" i="9"/>
  <c r="K55" i="9"/>
  <c r="L55" i="9"/>
  <c r="M55" i="9"/>
  <c r="H56" i="9"/>
  <c r="I56" i="9"/>
  <c r="J56" i="9"/>
  <c r="K56" i="9"/>
  <c r="L56" i="9"/>
  <c r="M56" i="9"/>
  <c r="H57" i="9"/>
  <c r="I57" i="9"/>
  <c r="J57" i="9"/>
  <c r="K57" i="9"/>
  <c r="L57" i="9"/>
  <c r="M57" i="9"/>
  <c r="H58" i="9"/>
  <c r="I58" i="9"/>
  <c r="J58" i="9"/>
  <c r="K58" i="9"/>
  <c r="L58" i="9"/>
  <c r="M58" i="9"/>
  <c r="H59" i="9"/>
  <c r="I59" i="9"/>
  <c r="J59" i="9"/>
  <c r="K59" i="9"/>
  <c r="L59" i="9"/>
  <c r="M59" i="9"/>
  <c r="H60" i="9"/>
  <c r="I60" i="9"/>
  <c r="J60" i="9"/>
  <c r="K60" i="9"/>
  <c r="L60" i="9"/>
  <c r="M60" i="9"/>
  <c r="H61" i="9"/>
  <c r="I61" i="9"/>
  <c r="J61" i="9"/>
  <c r="K61" i="9"/>
  <c r="L61" i="9"/>
  <c r="M61" i="9"/>
  <c r="H62" i="9"/>
  <c r="I62" i="9"/>
  <c r="J62" i="9"/>
  <c r="K62" i="9"/>
  <c r="L62" i="9"/>
  <c r="M62" i="9"/>
  <c r="H63" i="9"/>
  <c r="I63" i="9"/>
  <c r="J63" i="9"/>
  <c r="K63" i="9"/>
  <c r="L63" i="9"/>
  <c r="M63" i="9"/>
  <c r="H64" i="9"/>
  <c r="I64" i="9"/>
  <c r="J64" i="9"/>
  <c r="K64" i="9"/>
  <c r="L64" i="9"/>
  <c r="M64" i="9"/>
  <c r="H65" i="9"/>
  <c r="I65" i="9"/>
  <c r="J65" i="9"/>
  <c r="K65" i="9"/>
  <c r="L65" i="9"/>
  <c r="M65" i="9"/>
  <c r="H66" i="9"/>
  <c r="I66" i="9"/>
  <c r="J66" i="9"/>
  <c r="K66" i="9"/>
  <c r="L66" i="9"/>
  <c r="M66" i="9"/>
  <c r="H67" i="9"/>
  <c r="I67" i="9"/>
  <c r="J67" i="9"/>
  <c r="K67" i="9"/>
  <c r="L67" i="9"/>
  <c r="M67" i="9"/>
  <c r="H68" i="9"/>
  <c r="I68" i="9"/>
  <c r="J68" i="9"/>
  <c r="K68" i="9"/>
  <c r="L68" i="9"/>
  <c r="M68" i="9"/>
  <c r="H69" i="9"/>
  <c r="I69" i="9"/>
  <c r="J69" i="9"/>
  <c r="K69" i="9"/>
  <c r="L69" i="9"/>
  <c r="M69" i="9"/>
  <c r="H70" i="9"/>
  <c r="I70" i="9"/>
  <c r="J70" i="9"/>
  <c r="K70" i="9"/>
  <c r="L70" i="9"/>
  <c r="M70" i="9"/>
  <c r="H71" i="9"/>
  <c r="I71" i="9"/>
  <c r="J71" i="9"/>
  <c r="K71" i="9"/>
  <c r="L71" i="9"/>
  <c r="M71" i="9"/>
  <c r="H72" i="9"/>
  <c r="I72" i="9"/>
  <c r="J72" i="9"/>
  <c r="K72" i="9"/>
  <c r="L72" i="9"/>
  <c r="M72" i="9"/>
  <c r="H73" i="9"/>
  <c r="I73" i="9"/>
  <c r="J73" i="9"/>
  <c r="K73" i="9"/>
  <c r="L73" i="9"/>
  <c r="M73" i="9"/>
  <c r="H74" i="9"/>
  <c r="I74" i="9"/>
  <c r="J74" i="9"/>
  <c r="K74" i="9"/>
  <c r="L74" i="9"/>
  <c r="M74" i="9"/>
  <c r="H75" i="9"/>
  <c r="I75" i="9"/>
  <c r="J75" i="9"/>
  <c r="K75" i="9"/>
  <c r="L75" i="9"/>
  <c r="M75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5" i="9"/>
  <c r="E7" i="9"/>
  <c r="E8" i="9"/>
  <c r="E9" i="9"/>
  <c r="B368" i="8" l="1"/>
  <c r="B332" i="8" l="1"/>
  <c r="B5" i="9" l="1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72" i="9"/>
  <c r="D73" i="9"/>
  <c r="D74" i="9"/>
  <c r="D75" i="9"/>
  <c r="H10" i="4" l="1"/>
  <c r="H14" i="4"/>
  <c r="H15" i="4"/>
  <c r="H9" i="4"/>
  <c r="M4" i="9"/>
  <c r="L4" i="9"/>
  <c r="K4" i="9"/>
  <c r="J4" i="9"/>
  <c r="I4" i="9"/>
  <c r="H4" i="9"/>
  <c r="H17" i="4" l="1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4" i="8"/>
</calcChain>
</file>

<file path=xl/sharedStrings.xml><?xml version="1.0" encoding="utf-8"?>
<sst xmlns="http://schemas.openxmlformats.org/spreadsheetml/2006/main" count="249" uniqueCount="165">
  <si>
    <t>りんどう心のクリニック</t>
    <rPh sb="4" eb="5">
      <t>ココロ</t>
    </rPh>
    <phoneticPr fontId="2"/>
  </si>
  <si>
    <t>合計</t>
    <rPh sb="0" eb="2">
      <t>ゴウケイ</t>
    </rPh>
    <phoneticPr fontId="2"/>
  </si>
  <si>
    <t>池田温泉クリニック</t>
    <rPh sb="0" eb="2">
      <t>イケダ</t>
    </rPh>
    <rPh sb="2" eb="4">
      <t>オンセン</t>
    </rPh>
    <phoneticPr fontId="2"/>
  </si>
  <si>
    <t>アルファー薬局</t>
    <rPh sb="5" eb="7">
      <t>ヤッキョク</t>
    </rPh>
    <phoneticPr fontId="2"/>
  </si>
  <si>
    <t>垂水市田神3498-56</t>
  </si>
  <si>
    <t>32-6400</t>
  </si>
  <si>
    <t>桑波田医院</t>
    <rPh sb="0" eb="1">
      <t>クワ</t>
    </rPh>
    <rPh sb="1" eb="2">
      <t>ナミ</t>
    </rPh>
    <rPh sb="2" eb="3">
      <t>タ</t>
    </rPh>
    <rPh sb="3" eb="5">
      <t>イイン</t>
    </rPh>
    <phoneticPr fontId="2"/>
  </si>
  <si>
    <t>垂水調剤薬局</t>
    <rPh sb="0" eb="2">
      <t>タルミズ</t>
    </rPh>
    <rPh sb="2" eb="4">
      <t>チョウザイ</t>
    </rPh>
    <rPh sb="4" eb="6">
      <t>ヤッキョク</t>
    </rPh>
    <phoneticPr fontId="2"/>
  </si>
  <si>
    <t>32-5923</t>
  </si>
  <si>
    <t>桑波田診療所</t>
    <rPh sb="0" eb="1">
      <t>クワ</t>
    </rPh>
    <rPh sb="1" eb="2">
      <t>ナミ</t>
    </rPh>
    <rPh sb="2" eb="3">
      <t>タ</t>
    </rPh>
    <rPh sb="3" eb="5">
      <t>シンリョウ</t>
    </rPh>
    <rPh sb="5" eb="6">
      <t>ショ</t>
    </rPh>
    <phoneticPr fontId="2"/>
  </si>
  <si>
    <t>フタヤ薬局　垂水店</t>
    <rPh sb="3" eb="5">
      <t>ヤッキョク</t>
    </rPh>
    <rPh sb="6" eb="8">
      <t>タルミズ</t>
    </rPh>
    <rPh sb="8" eb="9">
      <t>テン</t>
    </rPh>
    <phoneticPr fontId="2"/>
  </si>
  <si>
    <t>垂水市旭町23</t>
  </si>
  <si>
    <t>32-7252</t>
  </si>
  <si>
    <t>相良整形外科</t>
    <rPh sb="0" eb="2">
      <t>サガラ</t>
    </rPh>
    <rPh sb="2" eb="4">
      <t>セイケイ</t>
    </rPh>
    <rPh sb="4" eb="6">
      <t>ゲカ</t>
    </rPh>
    <phoneticPr fontId="2"/>
  </si>
  <si>
    <t>ライフ薬局</t>
    <rPh sb="3" eb="5">
      <t>ヤッキョク</t>
    </rPh>
    <phoneticPr fontId="2"/>
  </si>
  <si>
    <t>31-3322</t>
  </si>
  <si>
    <t>垂水中央病院</t>
    <rPh sb="0" eb="2">
      <t>タルミズ</t>
    </rPh>
    <rPh sb="2" eb="4">
      <t>チュウオウ</t>
    </rPh>
    <rPh sb="4" eb="6">
      <t>ビョウイン</t>
    </rPh>
    <phoneticPr fontId="2"/>
  </si>
  <si>
    <t>垂水市民薬局</t>
    <rPh sb="0" eb="2">
      <t>タルミズ</t>
    </rPh>
    <rPh sb="2" eb="4">
      <t>シミン</t>
    </rPh>
    <rPh sb="4" eb="6">
      <t>ヤッキョク</t>
    </rPh>
    <phoneticPr fontId="2"/>
  </si>
  <si>
    <t>31-3737</t>
  </si>
  <si>
    <t>東内科小児科クリニック</t>
    <rPh sb="0" eb="1">
      <t>ヒガシ</t>
    </rPh>
    <rPh sb="1" eb="3">
      <t>ナイカ</t>
    </rPh>
    <rPh sb="3" eb="6">
      <t>ショウニカ</t>
    </rPh>
    <phoneticPr fontId="2"/>
  </si>
  <si>
    <t>いちご薬局</t>
    <rPh sb="3" eb="5">
      <t>ヤッキョク</t>
    </rPh>
    <phoneticPr fontId="2"/>
  </si>
  <si>
    <t>垂水市田神3479-3</t>
  </si>
  <si>
    <t>32-3656</t>
  </si>
  <si>
    <t>ふくまる皮フ科</t>
    <rPh sb="4" eb="5">
      <t>カワ</t>
    </rPh>
    <rPh sb="6" eb="7">
      <t>カ</t>
    </rPh>
    <phoneticPr fontId="2"/>
  </si>
  <si>
    <t>ヘルシー薬局　垂水店</t>
    <rPh sb="4" eb="6">
      <t>ヤッキョク</t>
    </rPh>
    <rPh sb="7" eb="9">
      <t>タルミズ</t>
    </rPh>
    <rPh sb="9" eb="10">
      <t>テン</t>
    </rPh>
    <phoneticPr fontId="2"/>
  </si>
  <si>
    <t>垂水市田神3481-3</t>
  </si>
  <si>
    <t>32-9022</t>
  </si>
  <si>
    <t>よしとみクリニック</t>
    <phoneticPr fontId="2"/>
  </si>
  <si>
    <t>小みかん薬局</t>
    <rPh sb="0" eb="1">
      <t>コ</t>
    </rPh>
    <rPh sb="4" eb="6">
      <t>ヤッキョク</t>
    </rPh>
    <phoneticPr fontId="2"/>
  </si>
  <si>
    <t>垂水市南松原町10</t>
  </si>
  <si>
    <t>32-8118</t>
  </si>
  <si>
    <t>32-6161</t>
  </si>
  <si>
    <t>32-1825</t>
  </si>
  <si>
    <t>32-0002</t>
  </si>
  <si>
    <t>31-3081</t>
  </si>
  <si>
    <t>32-5211</t>
  </si>
  <si>
    <t>32-5522</t>
  </si>
  <si>
    <t>32-7771</t>
  </si>
  <si>
    <t>45-4215</t>
  </si>
  <si>
    <t>医療機関名</t>
    <rPh sb="0" eb="2">
      <t>イリョウ</t>
    </rPh>
    <rPh sb="2" eb="4">
      <t>キカン</t>
    </rPh>
    <rPh sb="4" eb="5">
      <t>メイ</t>
    </rPh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</si>
  <si>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</si>
  <si>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</si>
  <si>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薬局</t>
    <rPh sb="0" eb="2">
      <t>ヤッキョク</t>
    </rPh>
    <phoneticPr fontId="2"/>
  </si>
  <si>
    <t>薬局住所</t>
    <rPh sb="0" eb="2">
      <t>ヤッキョク</t>
    </rPh>
    <rPh sb="2" eb="4">
      <t>ジュウショ</t>
    </rPh>
    <phoneticPr fontId="2"/>
  </si>
  <si>
    <t>薬局電話</t>
    <rPh sb="0" eb="2">
      <t>ヤッキョク</t>
    </rPh>
    <rPh sb="2" eb="4">
      <t>デンワ</t>
    </rPh>
    <phoneticPr fontId="2"/>
  </si>
  <si>
    <t>診療機関</t>
    <rPh sb="0" eb="2">
      <t>シンリョウ</t>
    </rPh>
    <rPh sb="2" eb="4">
      <t>キカン</t>
    </rPh>
    <phoneticPr fontId="2"/>
  </si>
  <si>
    <t>所　在　地</t>
    <rPh sb="0" eb="1">
      <t>ショ</t>
    </rPh>
    <rPh sb="2" eb="3">
      <t>ザイ</t>
    </rPh>
    <rPh sb="4" eb="5">
      <t>チ</t>
    </rPh>
    <phoneticPr fontId="2"/>
  </si>
  <si>
    <t>電話番号</t>
    <rPh sb="0" eb="2">
      <t>デンワ</t>
    </rPh>
    <rPh sb="2" eb="4">
      <t>バンゴウ</t>
    </rPh>
    <phoneticPr fontId="2"/>
  </si>
  <si>
    <t>薬局名</t>
    <rPh sb="0" eb="1">
      <t>ヤク</t>
    </rPh>
    <rPh sb="1" eb="2">
      <t>キョク</t>
    </rPh>
    <rPh sb="2" eb="3">
      <t>メイ</t>
    </rPh>
    <phoneticPr fontId="2"/>
  </si>
  <si>
    <t>No</t>
    <phoneticPr fontId="2"/>
  </si>
  <si>
    <t>曜日</t>
    <rPh sb="0" eb="2">
      <t>ヨウビ</t>
    </rPh>
    <phoneticPr fontId="2"/>
  </si>
  <si>
    <t>補足</t>
    <rPh sb="0" eb="2">
      <t>ホソク</t>
    </rPh>
    <phoneticPr fontId="2"/>
  </si>
  <si>
    <t>年始</t>
    <rPh sb="0" eb="2">
      <t>ネンシ</t>
    </rPh>
    <phoneticPr fontId="2"/>
  </si>
  <si>
    <t>年末</t>
    <rPh sb="0" eb="2">
      <t>ネンマツ</t>
    </rPh>
    <phoneticPr fontId="2"/>
  </si>
  <si>
    <t>当番日</t>
    <rPh sb="0" eb="2">
      <t>トウバン</t>
    </rPh>
    <rPh sb="2" eb="3">
      <t>ビ</t>
    </rPh>
    <phoneticPr fontId="2"/>
  </si>
  <si>
    <t>回</t>
    <rPh sb="0" eb="1">
      <t>カイ</t>
    </rPh>
    <phoneticPr fontId="2"/>
  </si>
  <si>
    <t>垂水市田神3536</t>
  </si>
  <si>
    <t>垂水市上町105</t>
  </si>
  <si>
    <t>垂水市旭町53</t>
  </si>
  <si>
    <t>垂水市中央町27</t>
  </si>
  <si>
    <t>垂水市錦江町1-140</t>
  </si>
  <si>
    <t>垂水市田神3485-1</t>
  </si>
  <si>
    <t>垂水市田神3480</t>
  </si>
  <si>
    <t>垂水市上町96</t>
  </si>
  <si>
    <t>垂水市中央町29</t>
  </si>
  <si>
    <t>垂水市錦江町1-135</t>
  </si>
  <si>
    <t>月</t>
    <rPh sb="0" eb="1">
      <t>ツキ</t>
    </rPh>
    <phoneticPr fontId="2"/>
  </si>
  <si>
    <t>たじつ牛根医院</t>
    <rPh sb="3" eb="4">
      <t>ウシ</t>
    </rPh>
    <rPh sb="4" eb="5">
      <t>ネ</t>
    </rPh>
    <rPh sb="5" eb="7">
      <t>イイン</t>
    </rPh>
    <phoneticPr fontId="2"/>
  </si>
  <si>
    <t>３　年末年始における当番医</t>
    <rPh sb="2" eb="4">
      <t>ネンマツ</t>
    </rPh>
    <rPh sb="4" eb="6">
      <t>ネンシ</t>
    </rPh>
    <rPh sb="10" eb="12">
      <t>トウバン</t>
    </rPh>
    <rPh sb="12" eb="13">
      <t>イ</t>
    </rPh>
    <phoneticPr fontId="2"/>
  </si>
  <si>
    <t>GW</t>
    <phoneticPr fontId="2"/>
  </si>
  <si>
    <t>日付</t>
    <rPh sb="0" eb="2">
      <t>ヒヅケ</t>
    </rPh>
    <phoneticPr fontId="2"/>
  </si>
  <si>
    <t>祝日</t>
    <rPh sb="0" eb="2">
      <t>シュクジツ</t>
    </rPh>
    <phoneticPr fontId="2"/>
  </si>
  <si>
    <t>https://www8.cao.go.jp/chosei/shukujitsu/gaiyou.html#syukujitu</t>
  </si>
  <si>
    <t>内閣府HPにて公表されている「国民の祝日」より引用</t>
    <rPh sb="0" eb="2">
      <t>ナイカク</t>
    </rPh>
    <rPh sb="2" eb="3">
      <t>フ</t>
    </rPh>
    <rPh sb="7" eb="9">
      <t>コウヒョウ</t>
    </rPh>
    <rPh sb="15" eb="17">
      <t>コクミン</t>
    </rPh>
    <rPh sb="18" eb="20">
      <t>シュクジツ</t>
    </rPh>
    <rPh sb="23" eb="25">
      <t>インヨウ</t>
    </rPh>
    <phoneticPr fontId="2"/>
  </si>
  <si>
    <t>※別紙資料参照</t>
    <rPh sb="1" eb="3">
      <t>ベッシ</t>
    </rPh>
    <rPh sb="3" eb="5">
      <t>シリョウ</t>
    </rPh>
    <rPh sb="5" eb="7">
      <t>サンショウ</t>
    </rPh>
    <phoneticPr fontId="2"/>
  </si>
  <si>
    <t>昭和の日</t>
    <rPh sb="0" eb="2">
      <t>ショウワ</t>
    </rPh>
    <rPh sb="3" eb="4">
      <t>ヒ</t>
    </rPh>
    <phoneticPr fontId="2"/>
  </si>
  <si>
    <t>国民の祝日</t>
    <rPh sb="0" eb="2">
      <t>コクミン</t>
    </rPh>
    <rPh sb="3" eb="5">
      <t>シュクジツ</t>
    </rPh>
    <phoneticPr fontId="2"/>
  </si>
  <si>
    <t>憲法記念日</t>
    <rPh sb="0" eb="2">
      <t>ケンポウ</t>
    </rPh>
    <rPh sb="2" eb="5">
      <t>キネンビ</t>
    </rPh>
    <phoneticPr fontId="2"/>
  </si>
  <si>
    <t>みどりの日</t>
    <rPh sb="4" eb="5">
      <t>ヒ</t>
    </rPh>
    <phoneticPr fontId="2"/>
  </si>
  <si>
    <t>こどもの日</t>
    <rPh sb="4" eb="5">
      <t>ヒ</t>
    </rPh>
    <phoneticPr fontId="2"/>
  </si>
  <si>
    <t>海の日</t>
    <rPh sb="0" eb="1">
      <t>ウミ</t>
    </rPh>
    <rPh sb="2" eb="3">
      <t>ヒ</t>
    </rPh>
    <phoneticPr fontId="2"/>
  </si>
  <si>
    <t>山の日</t>
    <rPh sb="0" eb="1">
      <t>ヤマ</t>
    </rPh>
    <rPh sb="2" eb="3">
      <t>ヒ</t>
    </rPh>
    <phoneticPr fontId="2"/>
  </si>
  <si>
    <t>敬老の日</t>
    <rPh sb="0" eb="2">
      <t>ケイロウ</t>
    </rPh>
    <rPh sb="3" eb="4">
      <t>ヒ</t>
    </rPh>
    <phoneticPr fontId="2"/>
  </si>
  <si>
    <t>秋分の日</t>
    <rPh sb="0" eb="2">
      <t>シュウブン</t>
    </rPh>
    <rPh sb="3" eb="4">
      <t>ヒ</t>
    </rPh>
    <phoneticPr fontId="2"/>
  </si>
  <si>
    <t>文化の日</t>
    <rPh sb="0" eb="2">
      <t>ブンカ</t>
    </rPh>
    <rPh sb="3" eb="4">
      <t>ヒ</t>
    </rPh>
    <phoneticPr fontId="2"/>
  </si>
  <si>
    <t>勤労感謝の日</t>
    <rPh sb="0" eb="2">
      <t>キンロウ</t>
    </rPh>
    <rPh sb="2" eb="4">
      <t>カンシャ</t>
    </rPh>
    <rPh sb="5" eb="6">
      <t>ヒ</t>
    </rPh>
    <phoneticPr fontId="2"/>
  </si>
  <si>
    <t>元旦</t>
    <rPh sb="0" eb="2">
      <t>ガンタン</t>
    </rPh>
    <phoneticPr fontId="2"/>
  </si>
  <si>
    <t>成人の日</t>
    <rPh sb="0" eb="2">
      <t>セイジン</t>
    </rPh>
    <rPh sb="3" eb="4">
      <t>ヒ</t>
    </rPh>
    <phoneticPr fontId="2"/>
  </si>
  <si>
    <t>建国記念の日</t>
    <rPh sb="0" eb="2">
      <t>ケンコク</t>
    </rPh>
    <rPh sb="2" eb="4">
      <t>キネン</t>
    </rPh>
    <rPh sb="5" eb="6">
      <t>ヒ</t>
    </rPh>
    <phoneticPr fontId="2"/>
  </si>
  <si>
    <t>天皇誕生日</t>
    <rPh sb="0" eb="2">
      <t>テンノウ</t>
    </rPh>
    <rPh sb="2" eb="5">
      <t>タンジョウビ</t>
    </rPh>
    <phoneticPr fontId="2"/>
  </si>
  <si>
    <t>祝日名</t>
    <rPh sb="0" eb="2">
      <t>シュクジツ</t>
    </rPh>
    <rPh sb="2" eb="3">
      <t>メイ</t>
    </rPh>
    <phoneticPr fontId="2"/>
  </si>
  <si>
    <t>振替休日</t>
    <rPh sb="0" eb="1">
      <t>フ</t>
    </rPh>
    <rPh sb="1" eb="2">
      <t>カ</t>
    </rPh>
    <rPh sb="2" eb="4">
      <t>キュウジツ</t>
    </rPh>
    <phoneticPr fontId="2"/>
  </si>
  <si>
    <t>春分の日</t>
    <rPh sb="0" eb="2">
      <t>シュンブン</t>
    </rPh>
    <rPh sb="3" eb="4">
      <t>ヒ</t>
    </rPh>
    <phoneticPr fontId="2"/>
  </si>
  <si>
    <t>１　基本的サイクルと当番回数推移</t>
    <rPh sb="2" eb="5">
      <t>キホンテキ</t>
    </rPh>
    <rPh sb="10" eb="12">
      <t>トウバン</t>
    </rPh>
    <rPh sb="12" eb="14">
      <t>カイスウ</t>
    </rPh>
    <rPh sb="14" eb="16">
      <t>スイイ</t>
    </rPh>
    <phoneticPr fontId="2"/>
  </si>
  <si>
    <t>２　ゴールデンウィーク期間中における当番医</t>
    <rPh sb="11" eb="13">
      <t>キカン</t>
    </rPh>
    <rPh sb="13" eb="14">
      <t>チュウ</t>
    </rPh>
    <rPh sb="18" eb="20">
      <t>トウバン</t>
    </rPh>
    <rPh sb="20" eb="21">
      <t>イ</t>
    </rPh>
    <phoneticPr fontId="2"/>
  </si>
  <si>
    <t>（１）基本サイクルは、昨年度実績を踏まえ、下表のとおりとしました。</t>
    <rPh sb="3" eb="5">
      <t>キホン</t>
    </rPh>
    <rPh sb="21" eb="22">
      <t>シタ</t>
    </rPh>
    <rPh sb="22" eb="23">
      <t>ヒョウ</t>
    </rPh>
    <phoneticPr fontId="2"/>
  </si>
  <si>
    <t>（２）年末・年始は、前年度と重ならないように、この時期を起点にしたサイクルで計画しました。</t>
    <rPh sb="3" eb="5">
      <t>ネンマツ</t>
    </rPh>
    <rPh sb="6" eb="8">
      <t>ネンシ</t>
    </rPh>
    <rPh sb="10" eb="13">
      <t>ゼンネンド</t>
    </rPh>
    <rPh sb="14" eb="15">
      <t>カサ</t>
    </rPh>
    <rPh sb="25" eb="27">
      <t>ジキ</t>
    </rPh>
    <rPh sb="28" eb="30">
      <t>キテン</t>
    </rPh>
    <rPh sb="38" eb="40">
      <t>ケイカク</t>
    </rPh>
    <phoneticPr fontId="2"/>
  </si>
  <si>
    <t>（２）ゴールデンウィークは、過去履歴を考慮し、この時期を起点にしたサイクルで計画しました。</t>
    <rPh sb="14" eb="16">
      <t>カコ</t>
    </rPh>
    <rPh sb="16" eb="18">
      <t>リレキ</t>
    </rPh>
    <rPh sb="19" eb="21">
      <t>コウリョ</t>
    </rPh>
    <rPh sb="25" eb="27">
      <t>ジキ</t>
    </rPh>
    <rPh sb="28" eb="30">
      <t>キテン</t>
    </rPh>
    <rPh sb="38" eb="40">
      <t>ケイカク</t>
    </rPh>
    <phoneticPr fontId="2"/>
  </si>
  <si>
    <t>（３）過去履歴から、間隔をおく優先順を留意しました。</t>
    <rPh sb="3" eb="5">
      <t>カコ</t>
    </rPh>
    <rPh sb="5" eb="7">
      <t>リレキ</t>
    </rPh>
    <rPh sb="10" eb="12">
      <t>カンカク</t>
    </rPh>
    <rPh sb="15" eb="17">
      <t>ユウセン</t>
    </rPh>
    <rPh sb="17" eb="18">
      <t>ジュン</t>
    </rPh>
    <rPh sb="19" eb="21">
      <t>リュウイ</t>
    </rPh>
    <phoneticPr fontId="2"/>
  </si>
  <si>
    <t>相談日</t>
    <rPh sb="0" eb="2">
      <t>ソウダン</t>
    </rPh>
    <rPh sb="2" eb="3">
      <t>ビ</t>
    </rPh>
    <phoneticPr fontId="2"/>
  </si>
  <si>
    <t>相談者</t>
    <rPh sb="0" eb="2">
      <t>ソウダン</t>
    </rPh>
    <rPh sb="2" eb="3">
      <t>シャ</t>
    </rPh>
    <phoneticPr fontId="2"/>
  </si>
  <si>
    <t>相談者担当</t>
    <rPh sb="0" eb="2">
      <t>ソウダン</t>
    </rPh>
    <rPh sb="2" eb="3">
      <t>シャ</t>
    </rPh>
    <rPh sb="3" eb="5">
      <t>タントウ</t>
    </rPh>
    <phoneticPr fontId="2"/>
  </si>
  <si>
    <t>内容</t>
    <rPh sb="0" eb="2">
      <t>ナイヨウ</t>
    </rPh>
    <phoneticPr fontId="2"/>
  </si>
  <si>
    <t>対応</t>
    <rPh sb="0" eb="2">
      <t>タイオウ</t>
    </rPh>
    <phoneticPr fontId="2"/>
  </si>
  <si>
    <t>スポーツの日</t>
    <rPh sb="5" eb="6">
      <t>ヒ</t>
    </rPh>
    <phoneticPr fontId="2"/>
  </si>
  <si>
    <t>-</t>
    <phoneticPr fontId="2"/>
  </si>
  <si>
    <t>肝属医師会　垂水医師班　1月例会資料（案）</t>
    <rPh sb="0" eb="2">
      <t>キモツキ</t>
    </rPh>
    <rPh sb="2" eb="5">
      <t>イシカイ</t>
    </rPh>
    <rPh sb="6" eb="8">
      <t>タルミズ</t>
    </rPh>
    <rPh sb="8" eb="10">
      <t>イシ</t>
    </rPh>
    <rPh sb="10" eb="11">
      <t>ハン</t>
    </rPh>
    <rPh sb="13" eb="14">
      <t>ガツ</t>
    </rPh>
    <rPh sb="14" eb="16">
      <t>レイカイ</t>
    </rPh>
    <rPh sb="16" eb="18">
      <t>シリョウ</t>
    </rPh>
    <rPh sb="19" eb="20">
      <t>アン</t>
    </rPh>
    <phoneticPr fontId="2"/>
  </si>
  <si>
    <t>変更履歴</t>
    <rPh sb="0" eb="2">
      <t>ヘンコウ</t>
    </rPh>
    <rPh sb="2" eb="4">
      <t>リレキ</t>
    </rPh>
    <phoneticPr fontId="18"/>
  </si>
  <si>
    <t>R3医療機関及び薬局基本サイクル一覧</t>
    <rPh sb="2" eb="4">
      <t>イリョウ</t>
    </rPh>
    <rPh sb="4" eb="6">
      <t>キカン</t>
    </rPh>
    <rPh sb="6" eb="7">
      <t>オヨ</t>
    </rPh>
    <rPh sb="8" eb="10">
      <t>ヤッキョク</t>
    </rPh>
    <rPh sb="10" eb="12">
      <t>キホン</t>
    </rPh>
    <rPh sb="16" eb="18">
      <t>イチラン</t>
    </rPh>
    <phoneticPr fontId="2"/>
  </si>
  <si>
    <t>定義</t>
    <rPh sb="0" eb="2">
      <t>テイギ</t>
    </rPh>
    <phoneticPr fontId="2"/>
  </si>
  <si>
    <t>1月の第2月曜日</t>
    <rPh sb="1" eb="2">
      <t>ガツ</t>
    </rPh>
    <rPh sb="3" eb="4">
      <t>ダイ</t>
    </rPh>
    <rPh sb="5" eb="8">
      <t>ゲツヨウビ</t>
    </rPh>
    <phoneticPr fontId="2"/>
  </si>
  <si>
    <t>政令で定める日</t>
    <rPh sb="0" eb="2">
      <t>セイレイ</t>
    </rPh>
    <rPh sb="3" eb="4">
      <t>サダ</t>
    </rPh>
    <rPh sb="6" eb="7">
      <t>ヒ</t>
    </rPh>
    <phoneticPr fontId="2"/>
  </si>
  <si>
    <t>7月の第3月曜日</t>
    <rPh sb="1" eb="2">
      <t>ガツ</t>
    </rPh>
    <rPh sb="3" eb="4">
      <t>ダイ</t>
    </rPh>
    <rPh sb="5" eb="8">
      <t>ゲツヨウビ</t>
    </rPh>
    <phoneticPr fontId="2"/>
  </si>
  <si>
    <t>9月第3月曜日</t>
    <rPh sb="1" eb="2">
      <t>ガツ</t>
    </rPh>
    <rPh sb="2" eb="3">
      <t>ダイ</t>
    </rPh>
    <rPh sb="4" eb="7">
      <t>ゲツヨウビ</t>
    </rPh>
    <phoneticPr fontId="2"/>
  </si>
  <si>
    <t>10月の第2月曜日</t>
    <rPh sb="2" eb="3">
      <t>ガツ</t>
    </rPh>
    <rPh sb="4" eb="5">
      <t>ダイ</t>
    </rPh>
    <rPh sb="6" eb="9">
      <t>ゲツヨウビ</t>
    </rPh>
    <phoneticPr fontId="2"/>
  </si>
  <si>
    <t>国立天文台が毎年2月に翌年の「春分の日」を官報で公表</t>
    <rPh sb="0" eb="2">
      <t>コクリツ</t>
    </rPh>
    <rPh sb="2" eb="5">
      <t>テンモンダイ</t>
    </rPh>
    <rPh sb="6" eb="8">
      <t>マイトシ</t>
    </rPh>
    <rPh sb="9" eb="10">
      <t>ガツ</t>
    </rPh>
    <rPh sb="11" eb="13">
      <t>ヨクネン</t>
    </rPh>
    <rPh sb="15" eb="17">
      <t>シュンブン</t>
    </rPh>
    <rPh sb="18" eb="19">
      <t>ヒ</t>
    </rPh>
    <rPh sb="21" eb="23">
      <t>カンポウ</t>
    </rPh>
    <rPh sb="24" eb="26">
      <t>コウヒョウ</t>
    </rPh>
    <phoneticPr fontId="2"/>
  </si>
  <si>
    <t>国立天文台が毎年2月に翌年の「秋分の日」を官報で公表</t>
    <rPh sb="0" eb="2">
      <t>コクリツ</t>
    </rPh>
    <rPh sb="2" eb="5">
      <t>テンモンダイ</t>
    </rPh>
    <rPh sb="6" eb="8">
      <t>マイトシ</t>
    </rPh>
    <rPh sb="9" eb="10">
      <t>ガツ</t>
    </rPh>
    <rPh sb="11" eb="13">
      <t>ヨクネン</t>
    </rPh>
    <rPh sb="15" eb="16">
      <t>アキ</t>
    </rPh>
    <rPh sb="16" eb="17">
      <t>ブン</t>
    </rPh>
    <rPh sb="18" eb="19">
      <t>ヒ</t>
    </rPh>
    <rPh sb="21" eb="23">
      <t>カンポウ</t>
    </rPh>
    <rPh sb="24" eb="26">
      <t>コウヒョウ</t>
    </rPh>
    <phoneticPr fontId="2"/>
  </si>
  <si>
    <t>国民の祝日が日曜日にあたる時は、その日後においてその日に最も近い「国民の祝日」でない日を休日とする。</t>
    <rPh sb="0" eb="2">
      <t>コクミン</t>
    </rPh>
    <rPh sb="3" eb="5">
      <t>シュクジツ</t>
    </rPh>
    <rPh sb="6" eb="9">
      <t>ニチヨウビ</t>
    </rPh>
    <rPh sb="13" eb="14">
      <t>トキ</t>
    </rPh>
    <rPh sb="18" eb="19">
      <t>ヒ</t>
    </rPh>
    <rPh sb="19" eb="20">
      <t>ノチ</t>
    </rPh>
    <rPh sb="26" eb="27">
      <t>ヒ</t>
    </rPh>
    <rPh sb="28" eb="29">
      <t>モット</t>
    </rPh>
    <rPh sb="30" eb="31">
      <t>チカ</t>
    </rPh>
    <rPh sb="33" eb="35">
      <t>コクミン</t>
    </rPh>
    <rPh sb="36" eb="38">
      <t>シュクジツ</t>
    </rPh>
    <rPh sb="42" eb="43">
      <t>ヒ</t>
    </rPh>
    <rPh sb="44" eb="46">
      <t>キュウジツ</t>
    </rPh>
    <phoneticPr fontId="2"/>
  </si>
  <si>
    <t>その前日及び翌日が「国民の祝日」である日は、休日とする。</t>
    <rPh sb="2" eb="4">
      <t>ゼンジツ</t>
    </rPh>
    <rPh sb="4" eb="5">
      <t>オヨ</t>
    </rPh>
    <rPh sb="6" eb="8">
      <t>ヨクジツ</t>
    </rPh>
    <rPh sb="10" eb="12">
      <t>コクミン</t>
    </rPh>
    <rPh sb="13" eb="15">
      <t>シュクジツ</t>
    </rPh>
    <rPh sb="19" eb="20">
      <t>ヒ</t>
    </rPh>
    <rPh sb="22" eb="24">
      <t>キュウジツ</t>
    </rPh>
    <phoneticPr fontId="2"/>
  </si>
  <si>
    <t>東内科</t>
    <rPh sb="0" eb="1">
      <t>ヒガシ</t>
    </rPh>
    <rPh sb="1" eb="3">
      <t>ナイカ</t>
    </rPh>
    <phoneticPr fontId="2"/>
  </si>
  <si>
    <t>同日修正済み</t>
    <rPh sb="0" eb="2">
      <t>ドウジツ</t>
    </rPh>
    <rPh sb="2" eb="4">
      <t>シュウセイ</t>
    </rPh>
    <rPh sb="4" eb="5">
      <t>ズ</t>
    </rPh>
    <phoneticPr fontId="2"/>
  </si>
  <si>
    <t>R1</t>
  </si>
  <si>
    <t>R2</t>
  </si>
  <si>
    <t>-</t>
  </si>
  <si>
    <t>R3</t>
  </si>
  <si>
    <t>R4</t>
    <phoneticPr fontId="2"/>
  </si>
  <si>
    <t>令和5年度在宅当番医制事業委託</t>
    <rPh sb="0" eb="2">
      <t>レイワ</t>
    </rPh>
    <rPh sb="3" eb="5">
      <t>ネンド</t>
    </rPh>
    <rPh sb="5" eb="7">
      <t>ザイタク</t>
    </rPh>
    <rPh sb="7" eb="9">
      <t>トウバン</t>
    </rPh>
    <rPh sb="9" eb="10">
      <t>イ</t>
    </rPh>
    <rPh sb="10" eb="11">
      <t>セイ</t>
    </rPh>
    <rPh sb="11" eb="13">
      <t>ジギョウ</t>
    </rPh>
    <rPh sb="13" eb="15">
      <t>イタク</t>
    </rPh>
    <phoneticPr fontId="2"/>
  </si>
  <si>
    <t>（垂水市保健課健康増進・元気プロジェクト係）</t>
    <rPh sb="1" eb="4">
      <t>タルミズシ</t>
    </rPh>
    <rPh sb="4" eb="6">
      <t>ホケン</t>
    </rPh>
    <rPh sb="6" eb="7">
      <t>カ</t>
    </rPh>
    <rPh sb="7" eb="9">
      <t>ケンコウ</t>
    </rPh>
    <rPh sb="9" eb="11">
      <t>ゾウシン</t>
    </rPh>
    <rPh sb="12" eb="14">
      <t>ゲンキ</t>
    </rPh>
    <rPh sb="20" eb="21">
      <t>カカリ</t>
    </rPh>
    <phoneticPr fontId="2"/>
  </si>
  <si>
    <t>R5</t>
    <phoneticPr fontId="2"/>
  </si>
  <si>
    <t>（１）５年度ゴールデンウィーク</t>
    <rPh sb="4" eb="6">
      <t>ネンド</t>
    </rPh>
    <phoneticPr fontId="2"/>
  </si>
  <si>
    <t>5月3日（火）～5月7日（日）　の5日</t>
    <rPh sb="1" eb="2">
      <t>ガツ</t>
    </rPh>
    <rPh sb="3" eb="4">
      <t>ニチ</t>
    </rPh>
    <rPh sb="5" eb="6">
      <t>ヒ</t>
    </rPh>
    <rPh sb="9" eb="10">
      <t>ガツ</t>
    </rPh>
    <rPh sb="11" eb="12">
      <t>ニチ</t>
    </rPh>
    <rPh sb="13" eb="14">
      <t>ニチ</t>
    </rPh>
    <rPh sb="18" eb="19">
      <t>ニチ</t>
    </rPh>
    <phoneticPr fontId="2"/>
  </si>
  <si>
    <t>R4</t>
    <phoneticPr fontId="2"/>
  </si>
  <si>
    <t>（１）５年末・６年始</t>
    <rPh sb="4" eb="6">
      <t>ネンマツ</t>
    </rPh>
    <rPh sb="8" eb="10">
      <t>ネンシ</t>
    </rPh>
    <phoneticPr fontId="2"/>
  </si>
  <si>
    <t>12月29日（金）～1月3日（水）　の6日間</t>
    <rPh sb="2" eb="3">
      <t>ガツ</t>
    </rPh>
    <rPh sb="5" eb="6">
      <t>ニチ</t>
    </rPh>
    <rPh sb="7" eb="8">
      <t>キン</t>
    </rPh>
    <rPh sb="11" eb="12">
      <t>ガツ</t>
    </rPh>
    <rPh sb="13" eb="14">
      <t>ニチ</t>
    </rPh>
    <rPh sb="15" eb="16">
      <t>ミズ</t>
    </rPh>
    <rPh sb="20" eb="22">
      <t>ニチカン</t>
    </rPh>
    <phoneticPr fontId="2"/>
  </si>
  <si>
    <t>令和5年度カレンダー</t>
    <rPh sb="0" eb="2">
      <t>レイワ</t>
    </rPh>
    <rPh sb="3" eb="5">
      <t>ネンド</t>
    </rPh>
    <phoneticPr fontId="2"/>
  </si>
  <si>
    <t>振替休日</t>
    <rPh sb="0" eb="2">
      <t>フリカエ</t>
    </rPh>
    <rPh sb="2" eb="4">
      <t>キュウジツ</t>
    </rPh>
    <phoneticPr fontId="2"/>
  </si>
  <si>
    <t>令和5年度休日在宅当番医及び薬局一覧に関する変更履歴</t>
    <rPh sb="0" eb="1">
      <t>レイ</t>
    </rPh>
    <rPh sb="1" eb="2">
      <t>ワ</t>
    </rPh>
    <rPh sb="19" eb="20">
      <t>カン</t>
    </rPh>
    <rPh sb="22" eb="24">
      <t>ヘンコウ</t>
    </rPh>
    <rPh sb="24" eb="26">
      <t>リレキ</t>
    </rPh>
    <phoneticPr fontId="2"/>
  </si>
  <si>
    <t>令和5年度休日在宅当番医及び薬局一覧</t>
    <rPh sb="0" eb="2">
      <t>レイワ</t>
    </rPh>
    <rPh sb="3" eb="4">
      <t>ネン</t>
    </rPh>
    <rPh sb="4" eb="5">
      <t>ド</t>
    </rPh>
    <rPh sb="5" eb="7">
      <t>キュウジツ</t>
    </rPh>
    <rPh sb="7" eb="9">
      <t>ザイタク</t>
    </rPh>
    <rPh sb="9" eb="11">
      <t>トウバン</t>
    </rPh>
    <rPh sb="11" eb="12">
      <t>イ</t>
    </rPh>
    <rPh sb="12" eb="13">
      <t>オヨ</t>
    </rPh>
    <rPh sb="14" eb="16">
      <t>ヤッキョク</t>
    </rPh>
    <rPh sb="16" eb="18">
      <t>イチラン</t>
    </rPh>
    <phoneticPr fontId="2"/>
  </si>
  <si>
    <t>（２）垂水中央病院を除く６医療機関は、年６回で計画しました。</t>
    <rPh sb="3" eb="5">
      <t>タルミズ</t>
    </rPh>
    <rPh sb="5" eb="7">
      <t>チュウオウ</t>
    </rPh>
    <rPh sb="7" eb="9">
      <t>ビョウイン</t>
    </rPh>
    <rPh sb="10" eb="11">
      <t>ノゾ</t>
    </rPh>
    <rPh sb="13" eb="15">
      <t>イリョウ</t>
    </rPh>
    <rPh sb="15" eb="17">
      <t>キカン</t>
    </rPh>
    <rPh sb="19" eb="20">
      <t>ネン</t>
    </rPh>
    <rPh sb="21" eb="22">
      <t>カイ</t>
    </rPh>
    <rPh sb="23" eb="25">
      <t>ケイカク</t>
    </rPh>
    <phoneticPr fontId="2"/>
  </si>
  <si>
    <t>（保健課健康増進・元気プロジェクト係）</t>
    <rPh sb="1" eb="4">
      <t>ホケンカ</t>
    </rPh>
    <rPh sb="4" eb="8">
      <t>ケンコウゾウシン</t>
    </rPh>
    <rPh sb="9" eb="11">
      <t>ゲンキ</t>
    </rPh>
    <phoneticPr fontId="2"/>
  </si>
  <si>
    <t>川井田</t>
    <rPh sb="0" eb="3">
      <t>カワイダ</t>
    </rPh>
    <phoneticPr fontId="2"/>
  </si>
  <si>
    <t>1月班会提案時の回答として
4/29　　垂水中央HP→東内科
4/30　　東内科→垂水中央HP
7/2　　　東内科→垂水中央HP
7/30　　垂水中央HP→東内科
9/10　　東内科→桑波田
9/24　　桑波田→東内科
10/29　相良整形外科→東内科
11/5　　東内科→相良整形外科
12/24　東内科→垂水中央HP
12/29　垂水中央HP→東内科</t>
    <rPh sb="1" eb="2">
      <t>ガツ</t>
    </rPh>
    <rPh sb="2" eb="3">
      <t>ハン</t>
    </rPh>
    <rPh sb="3" eb="4">
      <t>カイ</t>
    </rPh>
    <rPh sb="4" eb="6">
      <t>テイアン</t>
    </rPh>
    <rPh sb="6" eb="7">
      <t>ジ</t>
    </rPh>
    <rPh sb="8" eb="10">
      <t>カイトウ</t>
    </rPh>
    <rPh sb="20" eb="22">
      <t>タルミズ</t>
    </rPh>
    <rPh sb="22" eb="24">
      <t>チュウオウ</t>
    </rPh>
    <rPh sb="27" eb="28">
      <t>ヒガシ</t>
    </rPh>
    <rPh sb="28" eb="30">
      <t>ナイカ</t>
    </rPh>
    <rPh sb="37" eb="38">
      <t>ヒガシ</t>
    </rPh>
    <rPh sb="38" eb="40">
      <t>ナイカ</t>
    </rPh>
    <rPh sb="41" eb="45">
      <t>タルミズチュウオウ</t>
    </rPh>
    <rPh sb="54" eb="57">
      <t>ヒガシナイカ</t>
    </rPh>
    <rPh sb="58" eb="62">
      <t>タルミズチュウオウ</t>
    </rPh>
    <rPh sb="71" eb="75">
      <t>タルミズチュウオウ</t>
    </rPh>
    <rPh sb="78" eb="79">
      <t>ヒガシ</t>
    </rPh>
    <rPh sb="79" eb="81">
      <t>ナイカ</t>
    </rPh>
    <rPh sb="88" eb="91">
      <t>ヒガシナイカ</t>
    </rPh>
    <rPh sb="92" eb="95">
      <t>クワハタ</t>
    </rPh>
    <rPh sb="102" eb="105">
      <t>クワハタ</t>
    </rPh>
    <rPh sb="106" eb="109">
      <t>ヒガシナイカ</t>
    </rPh>
    <rPh sb="116" eb="118">
      <t>サガラ</t>
    </rPh>
    <rPh sb="118" eb="120">
      <t>セイケイ</t>
    </rPh>
    <rPh sb="120" eb="122">
      <t>ゲカ</t>
    </rPh>
    <rPh sb="123" eb="126">
      <t>ヒガシナイカ</t>
    </rPh>
    <rPh sb="133" eb="136">
      <t>ヒガシナイカ</t>
    </rPh>
    <rPh sb="137" eb="139">
      <t>サガラ</t>
    </rPh>
    <rPh sb="139" eb="141">
      <t>セイケイ</t>
    </rPh>
    <rPh sb="141" eb="143">
      <t>ゲカ</t>
    </rPh>
    <rPh sb="150" eb="154">
      <t>ヒガシナイカミギ</t>
    </rPh>
    <rPh sb="154" eb="158">
      <t>タルミズチュウオウ</t>
    </rPh>
    <rPh sb="167" eb="171">
      <t>タルミズチュウオウ</t>
    </rPh>
    <phoneticPr fontId="2"/>
  </si>
  <si>
    <t>1/30当初案より変更
変更前：垂水中央病院→変更後：東内科小児科クリニック</t>
    <rPh sb="4" eb="6">
      <t>トウショ</t>
    </rPh>
    <rPh sb="6" eb="7">
      <t>アン</t>
    </rPh>
    <rPh sb="9" eb="11">
      <t>ヘンコウ</t>
    </rPh>
    <rPh sb="12" eb="14">
      <t>ヘンコウ</t>
    </rPh>
    <rPh sb="14" eb="15">
      <t>マエ</t>
    </rPh>
    <rPh sb="16" eb="18">
      <t>タルミズ</t>
    </rPh>
    <rPh sb="18" eb="20">
      <t>チュウオウ</t>
    </rPh>
    <rPh sb="20" eb="22">
      <t>ビョウイン</t>
    </rPh>
    <rPh sb="23" eb="25">
      <t>ヘンコウ</t>
    </rPh>
    <rPh sb="25" eb="26">
      <t>ゴ</t>
    </rPh>
    <rPh sb="27" eb="28">
      <t>ヒガシ</t>
    </rPh>
    <rPh sb="28" eb="30">
      <t>ナイカ</t>
    </rPh>
    <rPh sb="30" eb="33">
      <t>ショウニカ</t>
    </rPh>
    <phoneticPr fontId="2"/>
  </si>
  <si>
    <t>1/30当初案より変更
変更前：東内科小児科クリニック→変更後：垂水中央病院</t>
    <rPh sb="4" eb="6">
      <t>トウショ</t>
    </rPh>
    <rPh sb="6" eb="7">
      <t>アン</t>
    </rPh>
    <rPh sb="9" eb="11">
      <t>ヘンコウ</t>
    </rPh>
    <rPh sb="12" eb="14">
      <t>ヘンコウ</t>
    </rPh>
    <rPh sb="14" eb="15">
      <t>マエ</t>
    </rPh>
    <rPh sb="28" eb="30">
      <t>ヘンコウ</t>
    </rPh>
    <rPh sb="30" eb="31">
      <t>ゴ</t>
    </rPh>
    <phoneticPr fontId="2"/>
  </si>
  <si>
    <t>1/30当初案より変更
変更前：相良整形外科→変更後：東内科小児科クリニック</t>
    <rPh sb="4" eb="6">
      <t>トウショ</t>
    </rPh>
    <rPh sb="6" eb="7">
      <t>アン</t>
    </rPh>
    <rPh sb="9" eb="11">
      <t>ヘンコウ</t>
    </rPh>
    <rPh sb="12" eb="14">
      <t>ヘンコウ</t>
    </rPh>
    <rPh sb="14" eb="15">
      <t>マエ</t>
    </rPh>
    <rPh sb="16" eb="18">
      <t>サガラ</t>
    </rPh>
    <rPh sb="18" eb="20">
      <t>セイケイ</t>
    </rPh>
    <rPh sb="20" eb="22">
      <t>ゲカ</t>
    </rPh>
    <rPh sb="23" eb="25">
      <t>ヘンコウ</t>
    </rPh>
    <rPh sb="25" eb="26">
      <t>ゴ</t>
    </rPh>
    <rPh sb="27" eb="30">
      <t>ヒガシナイカ</t>
    </rPh>
    <rPh sb="30" eb="33">
      <t>ショウニカ</t>
    </rPh>
    <phoneticPr fontId="2"/>
  </si>
  <si>
    <t>1/30当初案より変更
変更前：東内科小児科クリニック→変更後：相良整形外科</t>
    <rPh sb="4" eb="6">
      <t>トウショ</t>
    </rPh>
    <rPh sb="6" eb="7">
      <t>アン</t>
    </rPh>
    <rPh sb="9" eb="11">
      <t>ヘンコウ</t>
    </rPh>
    <rPh sb="12" eb="14">
      <t>ヘンコウ</t>
    </rPh>
    <rPh sb="14" eb="15">
      <t>マエ</t>
    </rPh>
    <rPh sb="28" eb="30">
      <t>ヘンコウ</t>
    </rPh>
    <rPh sb="30" eb="31">
      <t>ゴ</t>
    </rPh>
    <phoneticPr fontId="2"/>
  </si>
  <si>
    <t>1/30当初案より変更
変更前：東内科小児科クリニック→変更後：桑波田診療所</t>
    <rPh sb="4" eb="6">
      <t>トウショ</t>
    </rPh>
    <rPh sb="6" eb="7">
      <t>アン</t>
    </rPh>
    <rPh sb="9" eb="11">
      <t>ヘンコウ</t>
    </rPh>
    <rPh sb="12" eb="14">
      <t>ヘンコウ</t>
    </rPh>
    <rPh sb="14" eb="15">
      <t>マエ</t>
    </rPh>
    <rPh sb="28" eb="30">
      <t>ヘンコウ</t>
    </rPh>
    <rPh sb="30" eb="31">
      <t>ゴ</t>
    </rPh>
    <rPh sb="32" eb="35">
      <t>クワハタ</t>
    </rPh>
    <rPh sb="35" eb="38">
      <t>シンリョウジョ</t>
    </rPh>
    <phoneticPr fontId="2"/>
  </si>
  <si>
    <t>1/30当初案より変更
変更前：桑波田診療所→変更後：東内科小児科クリニック</t>
    <rPh sb="4" eb="6">
      <t>トウショ</t>
    </rPh>
    <rPh sb="6" eb="7">
      <t>アン</t>
    </rPh>
    <rPh sb="9" eb="11">
      <t>ヘンコウ</t>
    </rPh>
    <rPh sb="12" eb="14">
      <t>ヘンコウ</t>
    </rPh>
    <rPh sb="14" eb="15">
      <t>マエ</t>
    </rPh>
    <rPh sb="23" eb="25">
      <t>ヘンコウ</t>
    </rPh>
    <rPh sb="25" eb="26">
      <t>ゴ</t>
    </rPh>
    <phoneticPr fontId="2"/>
  </si>
  <si>
    <t>ふくまる皮フ科</t>
    <rPh sb="4" eb="5">
      <t>カワ</t>
    </rPh>
    <rPh sb="6" eb="7">
      <t>カ</t>
    </rPh>
    <phoneticPr fontId="2"/>
  </si>
  <si>
    <t>庭田</t>
    <rPh sb="0" eb="2">
      <t>ニワタ</t>
    </rPh>
    <phoneticPr fontId="2"/>
  </si>
  <si>
    <t>5/26　ふくまる皮フ科院長よりTEL
2/25　垂水中央病院→ふくまる皮フ科
3/24　ふくまる皮フ科→垂水中央病院</t>
    <rPh sb="9" eb="10">
      <t>カワ</t>
    </rPh>
    <rPh sb="11" eb="12">
      <t>カ</t>
    </rPh>
    <rPh sb="12" eb="14">
      <t>インチョウ</t>
    </rPh>
    <rPh sb="25" eb="27">
      <t>タルミズ</t>
    </rPh>
    <rPh sb="27" eb="29">
      <t>チュウオウ</t>
    </rPh>
    <rPh sb="29" eb="31">
      <t>ビョウイン</t>
    </rPh>
    <rPh sb="36" eb="37">
      <t>カワ</t>
    </rPh>
    <rPh sb="38" eb="39">
      <t>カ</t>
    </rPh>
    <rPh sb="49" eb="50">
      <t>カワ</t>
    </rPh>
    <rPh sb="51" eb="52">
      <t>カ</t>
    </rPh>
    <rPh sb="53" eb="55">
      <t>タルミズ</t>
    </rPh>
    <rPh sb="55" eb="57">
      <t>チュウオウ</t>
    </rPh>
    <rPh sb="57" eb="59">
      <t>ビョウイン</t>
    </rPh>
    <phoneticPr fontId="2"/>
  </si>
  <si>
    <t>5/26ふくまる皮フ科院長より変更連絡
変更前：垂水中央病院→変更後：ふるまる皮フ科</t>
    <rPh sb="8" eb="9">
      <t>カワ</t>
    </rPh>
    <rPh sb="10" eb="11">
      <t>カ</t>
    </rPh>
    <rPh sb="11" eb="13">
      <t>インチョウ</t>
    </rPh>
    <rPh sb="15" eb="17">
      <t>ヘンコウ</t>
    </rPh>
    <rPh sb="17" eb="19">
      <t>レンラク</t>
    </rPh>
    <rPh sb="20" eb="22">
      <t>ヘンコウ</t>
    </rPh>
    <rPh sb="22" eb="23">
      <t>マエ</t>
    </rPh>
    <rPh sb="24" eb="26">
      <t>タルミズ</t>
    </rPh>
    <rPh sb="26" eb="28">
      <t>チュウオウ</t>
    </rPh>
    <rPh sb="28" eb="30">
      <t>ビョウイン</t>
    </rPh>
    <rPh sb="31" eb="33">
      <t>ヘンコウ</t>
    </rPh>
    <rPh sb="33" eb="34">
      <t>ゴ</t>
    </rPh>
    <rPh sb="39" eb="40">
      <t>カワ</t>
    </rPh>
    <rPh sb="41" eb="42">
      <t>カ</t>
    </rPh>
    <phoneticPr fontId="2"/>
  </si>
  <si>
    <t>5/26ふくまる皮フ科院長より変更連絡
変更前：ふるまる皮フ科→変更後：垂水中央病院</t>
    <rPh sb="20" eb="22">
      <t>ヘンコウ</t>
    </rPh>
    <rPh sb="22" eb="23">
      <t>マエ</t>
    </rPh>
    <rPh sb="32" eb="34">
      <t>ヘンコウ</t>
    </rPh>
    <rPh sb="34" eb="35">
      <t>ゴ</t>
    </rPh>
    <phoneticPr fontId="2"/>
  </si>
  <si>
    <t>東内科</t>
    <rPh sb="0" eb="1">
      <t>ヒガシ</t>
    </rPh>
    <rPh sb="1" eb="3">
      <t>ナイカ</t>
    </rPh>
    <phoneticPr fontId="2"/>
  </si>
  <si>
    <t>川井田</t>
    <rPh sb="0" eb="3">
      <t>カワイダ</t>
    </rPh>
    <phoneticPr fontId="2"/>
  </si>
  <si>
    <t>7/10　東内科　是井様よりTEL
9/23　垂水中央HP→東内科
9/24　東内科→垂水中央HP</t>
    <rPh sb="5" eb="6">
      <t>ヒガシ</t>
    </rPh>
    <rPh sb="6" eb="8">
      <t>ナイカ</t>
    </rPh>
    <rPh sb="9" eb="11">
      <t>ゼイ</t>
    </rPh>
    <rPh sb="11" eb="12">
      <t>サマ</t>
    </rPh>
    <rPh sb="30" eb="31">
      <t>ヒガシ</t>
    </rPh>
    <rPh sb="31" eb="33">
      <t>ナイカ</t>
    </rPh>
    <rPh sb="39" eb="40">
      <t>ヒガシ</t>
    </rPh>
    <rPh sb="40" eb="42">
      <t>ナイカ</t>
    </rPh>
    <rPh sb="43" eb="45">
      <t>タルミズ</t>
    </rPh>
    <rPh sb="45" eb="47">
      <t>チュウオウ</t>
    </rPh>
    <phoneticPr fontId="2"/>
  </si>
  <si>
    <t>7/10　垂水中央HP船間様／終日不在
　　　→7/11に折り返し依頼</t>
    <rPh sb="5" eb="7">
      <t>タルミズ</t>
    </rPh>
    <rPh sb="7" eb="9">
      <t>チュウオウ</t>
    </rPh>
    <rPh sb="11" eb="14">
      <t>フナマサマ</t>
    </rPh>
    <rPh sb="15" eb="17">
      <t>シュウジツ</t>
    </rPh>
    <rPh sb="17" eb="19">
      <t>フザイ</t>
    </rPh>
    <rPh sb="29" eb="30">
      <t>オ</t>
    </rPh>
    <rPh sb="31" eb="32">
      <t>カエ</t>
    </rPh>
    <rPh sb="33" eb="35">
      <t>イライ</t>
    </rPh>
    <phoneticPr fontId="2"/>
  </si>
  <si>
    <t>7/11　東内科是井様より変更連絡
変更前：垂水中央HP→変更後：東内科小児科クリニック</t>
    <rPh sb="5" eb="6">
      <t>ヒガシ</t>
    </rPh>
    <rPh sb="6" eb="8">
      <t>ナイカ</t>
    </rPh>
    <rPh sb="8" eb="10">
      <t>ゼイ</t>
    </rPh>
    <rPh sb="10" eb="11">
      <t>サマ</t>
    </rPh>
    <rPh sb="13" eb="15">
      <t>ヘンコウ</t>
    </rPh>
    <rPh sb="15" eb="17">
      <t>レンラク</t>
    </rPh>
    <rPh sb="18" eb="20">
      <t>ヘンコウ</t>
    </rPh>
    <rPh sb="20" eb="21">
      <t>マエ</t>
    </rPh>
    <rPh sb="22" eb="26">
      <t>タルミズチュウオウ</t>
    </rPh>
    <rPh sb="29" eb="31">
      <t>ヘンコウ</t>
    </rPh>
    <rPh sb="31" eb="32">
      <t>ゴ</t>
    </rPh>
    <rPh sb="33" eb="36">
      <t>ヒガシナイカ</t>
    </rPh>
    <rPh sb="36" eb="39">
      <t>ショウニカ</t>
    </rPh>
    <phoneticPr fontId="2"/>
  </si>
  <si>
    <t>7/11　東内科是井様より変更連絡
変更前：東内科小児科クリニック→変更後：垂水中央HP</t>
    <rPh sb="5" eb="6">
      <t>ヒガシ</t>
    </rPh>
    <rPh sb="6" eb="8">
      <t>ナイカ</t>
    </rPh>
    <rPh sb="8" eb="10">
      <t>ゼイ</t>
    </rPh>
    <rPh sb="10" eb="11">
      <t>サマ</t>
    </rPh>
    <rPh sb="13" eb="15">
      <t>ヘンコウ</t>
    </rPh>
    <rPh sb="15" eb="17">
      <t>レンラク</t>
    </rPh>
    <rPh sb="18" eb="20">
      <t>ヘンコウ</t>
    </rPh>
    <rPh sb="20" eb="21">
      <t>マエ</t>
    </rPh>
    <rPh sb="34" eb="36">
      <t>ヘンコウ</t>
    </rPh>
    <rPh sb="36" eb="37">
      <t>ゴ</t>
    </rPh>
    <phoneticPr fontId="2"/>
  </si>
  <si>
    <t>今回変更箇所</t>
    <rPh sb="0" eb="2">
      <t>コンカイ</t>
    </rPh>
    <rPh sb="2" eb="4">
      <t>ヘンコウ</t>
    </rPh>
    <rPh sb="4" eb="6">
      <t>カショ</t>
    </rPh>
    <phoneticPr fontId="2"/>
  </si>
  <si>
    <t>12/19　東内科　是井様よりTEL
2/18　垂水中央HP→東内科
2/23　東内科→垂水中央HP</t>
    <rPh sb="6" eb="7">
      <t>ヒガシ</t>
    </rPh>
    <rPh sb="7" eb="9">
      <t>ナイカ</t>
    </rPh>
    <rPh sb="10" eb="12">
      <t>ゼイ</t>
    </rPh>
    <rPh sb="12" eb="13">
      <t>サマ</t>
    </rPh>
    <rPh sb="31" eb="32">
      <t>ヒガシ</t>
    </rPh>
    <rPh sb="32" eb="34">
      <t>ナイカ</t>
    </rPh>
    <rPh sb="40" eb="41">
      <t>ヒガシ</t>
    </rPh>
    <rPh sb="41" eb="43">
      <t>ナイカ</t>
    </rPh>
    <rPh sb="44" eb="46">
      <t>タルミズ</t>
    </rPh>
    <rPh sb="46" eb="48">
      <t>チュウオウ</t>
    </rPh>
    <phoneticPr fontId="2"/>
  </si>
  <si>
    <t>12/19　垂水中央HP船間様対応
　　　  了承済</t>
    <rPh sb="6" eb="8">
      <t>タルミズ</t>
    </rPh>
    <rPh sb="8" eb="10">
      <t>チュウオウ</t>
    </rPh>
    <rPh sb="12" eb="15">
      <t>フナマサマ</t>
    </rPh>
    <rPh sb="15" eb="17">
      <t>タイオウ</t>
    </rPh>
    <rPh sb="23" eb="25">
      <t>リョウショウ</t>
    </rPh>
    <rPh sb="25" eb="26">
      <t>スミ</t>
    </rPh>
    <phoneticPr fontId="2"/>
  </si>
  <si>
    <t>12/19　東内科是井様より変更連絡
変更前：垂水中央HP→変更後：東内科小児科クリニック</t>
    <rPh sb="6" eb="7">
      <t>ヒガシ</t>
    </rPh>
    <rPh sb="7" eb="9">
      <t>ナイカ</t>
    </rPh>
    <rPh sb="9" eb="11">
      <t>ゼイ</t>
    </rPh>
    <rPh sb="11" eb="12">
      <t>サマ</t>
    </rPh>
    <rPh sb="14" eb="16">
      <t>ヘンコウ</t>
    </rPh>
    <rPh sb="16" eb="18">
      <t>レンラク</t>
    </rPh>
    <rPh sb="19" eb="21">
      <t>ヘンコウ</t>
    </rPh>
    <rPh sb="21" eb="22">
      <t>マエ</t>
    </rPh>
    <rPh sb="23" eb="27">
      <t>タルミズチュウオウ</t>
    </rPh>
    <rPh sb="30" eb="32">
      <t>ヘンコウ</t>
    </rPh>
    <rPh sb="32" eb="33">
      <t>ゴ</t>
    </rPh>
    <rPh sb="34" eb="37">
      <t>ヒガシナイカ</t>
    </rPh>
    <rPh sb="37" eb="40">
      <t>ショウニカ</t>
    </rPh>
    <phoneticPr fontId="2"/>
  </si>
  <si>
    <t>1/10　当初案より変更
変更前：桑波田診療所→変更後：東内科小児科クリニック</t>
    <rPh sb="5" eb="7">
      <t>トウショ</t>
    </rPh>
    <rPh sb="7" eb="8">
      <t>アン</t>
    </rPh>
    <rPh sb="10" eb="12">
      <t>ヘンコウ</t>
    </rPh>
    <rPh sb="13" eb="15">
      <t>ヘンコウ</t>
    </rPh>
    <rPh sb="15" eb="16">
      <t>マエ</t>
    </rPh>
    <rPh sb="24" eb="26">
      <t>ヘンコウ</t>
    </rPh>
    <rPh sb="26" eb="27">
      <t>ゴ</t>
    </rPh>
    <phoneticPr fontId="2"/>
  </si>
  <si>
    <t>12/19　東内科是井様より変更連絡
変更前：東内科小児科クリニック→変更後：垂水中央HP</t>
    <rPh sb="6" eb="7">
      <t>ヒガシ</t>
    </rPh>
    <rPh sb="7" eb="9">
      <t>ナイカ</t>
    </rPh>
    <rPh sb="9" eb="11">
      <t>ゼイ</t>
    </rPh>
    <rPh sb="11" eb="12">
      <t>サマ</t>
    </rPh>
    <rPh sb="14" eb="16">
      <t>ヘンコウ</t>
    </rPh>
    <rPh sb="16" eb="18">
      <t>レンラク</t>
    </rPh>
    <rPh sb="19" eb="21">
      <t>ヘンコウ</t>
    </rPh>
    <rPh sb="21" eb="22">
      <t>マエ</t>
    </rPh>
    <rPh sb="35" eb="37">
      <t>ヘンコウ</t>
    </rPh>
    <rPh sb="37" eb="38">
      <t>ゴ</t>
    </rPh>
    <rPh sb="39" eb="43">
      <t>タルミズチュウオウ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</si>
</sst>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yyyy&quot;年&quot;m&quot;月&quot;d&quot;日&quot;;@"/>
    <numFmt numFmtId="177" formatCode="m&quot;月&quot;d&quot;日&quot;;@"/>
    <numFmt numFmtId="178" formatCode="[$-411]ggge&quot;年&quot;m&quot;月&quot;d&quot;日&quot;;@"/>
    <numFmt numFmtId="179" formatCode="[$-411]ggge&quot;年&quot;m&quot;月&quot;d&quot;日&quot;&quot;時&quot;&quot;点&quot;"/>
    <numFmt numFmtId="180" formatCode="[$-411]ggge&quot;年&quot;m&quot;月&quot;d&quot;日&quot;&quot;現&quot;&quot;在&quot;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Ｐゴシック"/>
      <family val="3"/>
      <charset val="128"/>
      <scheme val="major"/>
    </font>
    <font>
      <b/>
      <u/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9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9"/>
      <color theme="1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>
      <alignment vertical="center"/>
    </xf>
  </cellStyleXfs>
  <cellXfs count="251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8" fontId="3" fillId="0" borderId="1" xfId="2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77" fontId="3" fillId="0" borderId="1" xfId="2" applyNumberFormat="1" applyFont="1" applyFill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3" borderId="1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8" fontId="9" fillId="0" borderId="0" xfId="0" applyNumberFormat="1" applyFont="1" applyAlignment="1">
      <alignment vertical="center"/>
    </xf>
    <xf numFmtId="178" fontId="0" fillId="0" borderId="0" xfId="0" applyNumberFormat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78" fontId="10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10" fillId="3" borderId="42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7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5" fillId="0" borderId="13" xfId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2" fillId="3" borderId="14" xfId="0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7" fontId="13" fillId="0" borderId="28" xfId="0" applyNumberFormat="1" applyFont="1" applyFill="1" applyBorder="1" applyAlignment="1">
      <alignment horizontal="right" vertical="center" shrinkToFit="1"/>
    </xf>
    <xf numFmtId="177" fontId="13" fillId="0" borderId="44" xfId="0" applyNumberFormat="1" applyFont="1" applyFill="1" applyBorder="1" applyAlignment="1">
      <alignment horizontal="right" vertical="center" shrinkToFit="1"/>
    </xf>
    <xf numFmtId="177" fontId="13" fillId="0" borderId="30" xfId="0" applyNumberFormat="1" applyFont="1" applyFill="1" applyBorder="1" applyAlignment="1">
      <alignment horizontal="right" vertical="center" shrinkToFit="1"/>
    </xf>
    <xf numFmtId="177" fontId="13" fillId="0" borderId="45" xfId="0" applyNumberFormat="1" applyFont="1" applyFill="1" applyBorder="1" applyAlignment="1">
      <alignment horizontal="right" vertical="center" shrinkToFit="1"/>
    </xf>
    <xf numFmtId="177" fontId="13" fillId="0" borderId="32" xfId="0" applyNumberFormat="1" applyFont="1" applyFill="1" applyBorder="1" applyAlignment="1">
      <alignment horizontal="right" vertical="center" shrinkToFit="1"/>
    </xf>
    <xf numFmtId="177" fontId="13" fillId="0" borderId="46" xfId="0" applyNumberFormat="1" applyFont="1" applyFill="1" applyBorder="1" applyAlignment="1">
      <alignment horizontal="right" vertical="center" shrinkToFit="1"/>
    </xf>
    <xf numFmtId="177" fontId="13" fillId="0" borderId="1" xfId="0" applyNumberFormat="1" applyFont="1" applyFill="1" applyBorder="1" applyAlignment="1">
      <alignment horizontal="right" vertical="center" shrinkToFit="1"/>
    </xf>
    <xf numFmtId="177" fontId="13" fillId="0" borderId="47" xfId="0" applyNumberFormat="1" applyFont="1" applyFill="1" applyBorder="1" applyAlignment="1">
      <alignment horizontal="right" vertical="center" shrinkToFit="1"/>
    </xf>
    <xf numFmtId="177" fontId="13" fillId="0" borderId="4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left" vertical="center"/>
    </xf>
    <xf numFmtId="177" fontId="13" fillId="0" borderId="9" xfId="0" applyNumberFormat="1" applyFont="1" applyFill="1" applyBorder="1" applyAlignment="1">
      <alignment horizontal="right" vertical="center" shrinkToFit="1"/>
    </xf>
    <xf numFmtId="177" fontId="13" fillId="0" borderId="48" xfId="0" applyNumberFormat="1" applyFont="1" applyFill="1" applyBorder="1" applyAlignment="1">
      <alignment horizontal="right" vertical="center" shrinkToFit="1"/>
    </xf>
    <xf numFmtId="177" fontId="13" fillId="0" borderId="6" xfId="0" applyNumberFormat="1" applyFont="1" applyFill="1" applyBorder="1" applyAlignment="1">
      <alignment horizontal="right" vertical="center" shrinkToFit="1"/>
    </xf>
    <xf numFmtId="0" fontId="13" fillId="0" borderId="5" xfId="0" applyFont="1" applyFill="1" applyBorder="1" applyAlignment="1">
      <alignment horizontal="left" vertical="center"/>
    </xf>
    <xf numFmtId="177" fontId="13" fillId="0" borderId="5" xfId="0" applyNumberFormat="1" applyFont="1" applyFill="1" applyBorder="1" applyAlignment="1">
      <alignment horizontal="right" vertical="center" shrinkToFit="1"/>
    </xf>
    <xf numFmtId="177" fontId="13" fillId="0" borderId="49" xfId="0" applyNumberFormat="1" applyFont="1" applyFill="1" applyBorder="1" applyAlignment="1">
      <alignment horizontal="right" vertical="center" shrinkToFit="1"/>
    </xf>
    <xf numFmtId="177" fontId="13" fillId="0" borderId="10" xfId="0" applyNumberFormat="1" applyFont="1" applyFill="1" applyBorder="1" applyAlignment="1">
      <alignment horizontal="right" vertical="center" shrinkToFit="1"/>
    </xf>
    <xf numFmtId="56" fontId="13" fillId="0" borderId="28" xfId="0" applyNumberFormat="1" applyFont="1" applyBorder="1" applyAlignment="1">
      <alignment vertical="center"/>
    </xf>
    <xf numFmtId="56" fontId="13" fillId="0" borderId="44" xfId="0" applyNumberFormat="1" applyFont="1" applyBorder="1" applyAlignment="1">
      <alignment vertical="center"/>
    </xf>
    <xf numFmtId="56" fontId="13" fillId="0" borderId="30" xfId="0" applyNumberFormat="1" applyFont="1" applyBorder="1" applyAlignment="1">
      <alignment vertical="center"/>
    </xf>
    <xf numFmtId="56" fontId="13" fillId="0" borderId="45" xfId="0" applyNumberFormat="1" applyFont="1" applyBorder="1" applyAlignment="1">
      <alignment vertical="center"/>
    </xf>
    <xf numFmtId="56" fontId="13" fillId="0" borderId="32" xfId="0" applyNumberFormat="1" applyFont="1" applyBorder="1" applyAlignment="1">
      <alignment vertical="center"/>
    </xf>
    <xf numFmtId="56" fontId="13" fillId="0" borderId="46" xfId="0" applyNumberFormat="1" applyFont="1" applyBorder="1" applyAlignment="1">
      <alignment vertical="center"/>
    </xf>
    <xf numFmtId="56" fontId="13" fillId="0" borderId="1" xfId="0" applyNumberFormat="1" applyFont="1" applyBorder="1" applyAlignment="1">
      <alignment vertical="center"/>
    </xf>
    <xf numFmtId="56" fontId="13" fillId="0" borderId="47" xfId="0" applyNumberFormat="1" applyFont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7" fontId="13" fillId="0" borderId="33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3" borderId="25" xfId="0" applyFont="1" applyFill="1" applyBorder="1" applyAlignment="1">
      <alignment vertical="center"/>
    </xf>
    <xf numFmtId="0" fontId="13" fillId="3" borderId="24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" xfId="0" applyFill="1" applyBorder="1" applyAlignment="1">
      <alignment vertical="center"/>
    </xf>
    <xf numFmtId="56" fontId="13" fillId="0" borderId="1" xfId="0" applyNumberFormat="1" applyFont="1" applyFill="1" applyBorder="1" applyAlignment="1">
      <alignment vertical="center"/>
    </xf>
    <xf numFmtId="56" fontId="13" fillId="0" borderId="33" xfId="0" applyNumberFormat="1" applyFont="1" applyFill="1" applyBorder="1" applyAlignment="1">
      <alignment horizontal="right" vertical="center" shrinkToFit="1"/>
    </xf>
    <xf numFmtId="56" fontId="13" fillId="0" borderId="4" xfId="0" applyNumberFormat="1" applyFont="1" applyFill="1" applyBorder="1" applyAlignment="1">
      <alignment horizontal="right" vertical="center" shrinkToFit="1"/>
    </xf>
    <xf numFmtId="0" fontId="5" fillId="0" borderId="5" xfId="1" applyFont="1" applyFill="1" applyBorder="1" applyAlignment="1">
      <alignment vertical="center"/>
    </xf>
    <xf numFmtId="56" fontId="13" fillId="0" borderId="10" xfId="0" applyNumberFormat="1" applyFont="1" applyFill="1" applyBorder="1" applyAlignment="1">
      <alignment horizontal="right" vertical="center" shrinkToFit="1"/>
    </xf>
    <xf numFmtId="0" fontId="12" fillId="3" borderId="24" xfId="0" applyFont="1" applyFill="1" applyBorder="1" applyAlignment="1">
      <alignment horizontal="center" vertical="center"/>
    </xf>
    <xf numFmtId="56" fontId="13" fillId="0" borderId="47" xfId="0" applyNumberFormat="1" applyFont="1" applyFill="1" applyBorder="1" applyAlignment="1">
      <alignment vertical="center"/>
    </xf>
    <xf numFmtId="5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7" fontId="13" fillId="0" borderId="29" xfId="0" applyNumberFormat="1" applyFont="1" applyFill="1" applyBorder="1" applyAlignment="1">
      <alignment horizontal="right" vertical="center" shrinkToFit="1"/>
    </xf>
    <xf numFmtId="177" fontId="13" fillId="0" borderId="31" xfId="0" applyNumberFormat="1" applyFont="1" applyFill="1" applyBorder="1" applyAlignment="1">
      <alignment horizontal="right" vertical="center" shrinkToFit="1"/>
    </xf>
    <xf numFmtId="56" fontId="13" fillId="0" borderId="29" xfId="0" applyNumberFormat="1" applyFont="1" applyFill="1" applyBorder="1" applyAlignment="1">
      <alignment horizontal="right" vertical="center" shrinkToFit="1"/>
    </xf>
    <xf numFmtId="56" fontId="13" fillId="0" borderId="31" xfId="0" applyNumberFormat="1" applyFont="1" applyFill="1" applyBorder="1" applyAlignment="1">
      <alignment horizontal="right" vertical="center" shrinkToFit="1"/>
    </xf>
    <xf numFmtId="0" fontId="9" fillId="0" borderId="53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56" fontId="13" fillId="0" borderId="54" xfId="0" applyNumberFormat="1" applyFont="1" applyFill="1" applyBorder="1" applyAlignment="1">
      <alignment vertical="center"/>
    </xf>
    <xf numFmtId="56" fontId="13" fillId="0" borderId="54" xfId="0" applyNumberFormat="1" applyFont="1" applyBorder="1" applyAlignment="1">
      <alignment vertical="center"/>
    </xf>
    <xf numFmtId="0" fontId="10" fillId="3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0" fillId="3" borderId="60" xfId="0" applyFont="1" applyFill="1" applyBorder="1" applyAlignment="1">
      <alignment horizontal="center" vertical="center"/>
    </xf>
    <xf numFmtId="0" fontId="10" fillId="3" borderId="61" xfId="0" applyFont="1" applyFill="1" applyBorder="1" applyAlignment="1">
      <alignment horizontal="center" vertical="center"/>
    </xf>
    <xf numFmtId="177" fontId="13" fillId="0" borderId="62" xfId="0" applyNumberFormat="1" applyFont="1" applyFill="1" applyBorder="1" applyAlignment="1">
      <alignment horizontal="right" vertical="center" shrinkToFit="1"/>
    </xf>
    <xf numFmtId="177" fontId="13" fillId="0" borderId="63" xfId="0" applyNumberFormat="1" applyFont="1" applyFill="1" applyBorder="1" applyAlignment="1">
      <alignment horizontal="right" vertical="center" shrinkToFit="1"/>
    </xf>
    <xf numFmtId="177" fontId="13" fillId="0" borderId="64" xfId="0" applyNumberFormat="1" applyFont="1" applyFill="1" applyBorder="1" applyAlignment="1">
      <alignment horizontal="right" vertical="center" shrinkToFit="1"/>
    </xf>
    <xf numFmtId="177" fontId="13" fillId="0" borderId="57" xfId="0" applyNumberFormat="1" applyFont="1" applyFill="1" applyBorder="1" applyAlignment="1">
      <alignment horizontal="right" vertical="center" shrinkToFit="1"/>
    </xf>
    <xf numFmtId="177" fontId="13" fillId="0" borderId="65" xfId="0" applyNumberFormat="1" applyFont="1" applyFill="1" applyBorder="1" applyAlignment="1">
      <alignment horizontal="right" vertical="center" shrinkToFit="1"/>
    </xf>
    <xf numFmtId="177" fontId="13" fillId="0" borderId="66" xfId="0" applyNumberFormat="1" applyFont="1" applyFill="1" applyBorder="1" applyAlignment="1">
      <alignment horizontal="right" vertical="center" shrinkToFit="1"/>
    </xf>
    <xf numFmtId="177" fontId="13" fillId="0" borderId="54" xfId="0" applyNumberFormat="1" applyFont="1" applyFill="1" applyBorder="1" applyAlignment="1">
      <alignment horizontal="right" vertical="center" shrinkToFit="1"/>
    </xf>
    <xf numFmtId="56" fontId="13" fillId="0" borderId="62" xfId="0" applyNumberFormat="1" applyFont="1" applyFill="1" applyBorder="1" applyAlignment="1">
      <alignment horizontal="right" vertical="center" shrinkToFit="1"/>
    </xf>
    <xf numFmtId="56" fontId="13" fillId="0" borderId="63" xfId="0" applyNumberFormat="1" applyFont="1" applyFill="1" applyBorder="1" applyAlignment="1">
      <alignment horizontal="right" vertical="center" shrinkToFit="1"/>
    </xf>
    <xf numFmtId="56" fontId="13" fillId="0" borderId="64" xfId="0" applyNumberFormat="1" applyFont="1" applyFill="1" applyBorder="1" applyAlignment="1">
      <alignment horizontal="right" vertical="center" shrinkToFit="1"/>
    </xf>
    <xf numFmtId="56" fontId="13" fillId="0" borderId="57" xfId="0" applyNumberFormat="1" applyFont="1" applyFill="1" applyBorder="1" applyAlignment="1">
      <alignment horizontal="right" vertical="center" shrinkToFit="1"/>
    </xf>
    <xf numFmtId="56" fontId="13" fillId="0" borderId="66" xfId="0" applyNumberFormat="1" applyFont="1" applyFill="1" applyBorder="1" applyAlignment="1">
      <alignment horizontal="right" vertical="center" shrinkToFit="1"/>
    </xf>
    <xf numFmtId="56" fontId="13" fillId="0" borderId="28" xfId="0" applyNumberFormat="1" applyFont="1" applyFill="1" applyBorder="1" applyAlignment="1">
      <alignment horizontal="right" vertical="center" shrinkToFit="1"/>
    </xf>
    <xf numFmtId="56" fontId="13" fillId="0" borderId="30" xfId="0" applyNumberFormat="1" applyFont="1" applyFill="1" applyBorder="1" applyAlignment="1">
      <alignment horizontal="right" vertical="center" shrinkToFit="1"/>
    </xf>
    <xf numFmtId="56" fontId="13" fillId="0" borderId="32" xfId="0" applyNumberFormat="1" applyFont="1" applyFill="1" applyBorder="1" applyAlignment="1">
      <alignment horizontal="right" vertical="center" shrinkToFit="1"/>
    </xf>
    <xf numFmtId="56" fontId="13" fillId="0" borderId="1" xfId="0" applyNumberFormat="1" applyFont="1" applyFill="1" applyBorder="1" applyAlignment="1">
      <alignment horizontal="right" vertical="center" shrinkToFit="1"/>
    </xf>
    <xf numFmtId="56" fontId="13" fillId="0" borderId="54" xfId="0" applyNumberFormat="1" applyFont="1" applyFill="1" applyBorder="1" applyAlignment="1">
      <alignment horizontal="right" vertical="center" shrinkToFit="1"/>
    </xf>
    <xf numFmtId="176" fontId="19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Border="1" applyAlignment="1">
      <alignment vertical="center" shrinkToFit="1"/>
    </xf>
    <xf numFmtId="177" fontId="20" fillId="0" borderId="0" xfId="2" applyNumberFormat="1" applyFont="1" applyFill="1" applyAlignment="1">
      <alignment horizontal="left" vertical="center" shrinkToFit="1"/>
    </xf>
    <xf numFmtId="176" fontId="21" fillId="0" borderId="0" xfId="2" applyNumberFormat="1" applyFont="1" applyFill="1" applyBorder="1" applyAlignment="1">
      <alignment vertical="center" shrinkToFit="1"/>
    </xf>
    <xf numFmtId="0" fontId="21" fillId="0" borderId="0" xfId="2" applyNumberFormat="1" applyFont="1" applyFill="1" applyBorder="1" applyAlignment="1">
      <alignment horizontal="center" vertical="center" shrinkToFit="1"/>
    </xf>
    <xf numFmtId="176" fontId="22" fillId="0" borderId="0" xfId="2" applyNumberFormat="1" applyFont="1" applyFill="1" applyBorder="1" applyAlignment="1">
      <alignment vertical="center" shrinkToFit="1"/>
    </xf>
    <xf numFmtId="0" fontId="20" fillId="0" borderId="0" xfId="2" applyFont="1" applyFill="1" applyBorder="1" applyAlignment="1">
      <alignment vertical="center" shrinkToFit="1"/>
    </xf>
    <xf numFmtId="0" fontId="20" fillId="0" borderId="0" xfId="2" applyFont="1" applyFill="1" applyBorder="1" applyAlignment="1">
      <alignment horizontal="center" vertical="center" shrinkToFit="1"/>
    </xf>
    <xf numFmtId="0" fontId="23" fillId="0" borderId="0" xfId="2" applyFont="1" applyAlignment="1">
      <alignment horizontal="center" vertical="center"/>
    </xf>
    <xf numFmtId="0" fontId="24" fillId="5" borderId="1" xfId="2" applyFont="1" applyFill="1" applyBorder="1" applyAlignment="1">
      <alignment horizontal="center" vertical="center" shrinkToFit="1"/>
    </xf>
    <xf numFmtId="0" fontId="24" fillId="5" borderId="1" xfId="2" applyNumberFormat="1" applyFont="1" applyFill="1" applyBorder="1" applyAlignment="1">
      <alignment horizontal="center" vertical="center" shrinkToFit="1"/>
    </xf>
    <xf numFmtId="177" fontId="24" fillId="5" borderId="1" xfId="2" applyNumberFormat="1" applyFont="1" applyFill="1" applyBorder="1" applyAlignment="1">
      <alignment horizontal="center" vertical="center" shrinkToFit="1"/>
    </xf>
    <xf numFmtId="0" fontId="22" fillId="3" borderId="1" xfId="2" applyNumberFormat="1" applyFont="1" applyFill="1" applyBorder="1" applyAlignment="1">
      <alignment horizontal="center" vertical="center" shrinkToFit="1"/>
    </xf>
    <xf numFmtId="0" fontId="24" fillId="3" borderId="1" xfId="2" applyFont="1" applyFill="1" applyBorder="1" applyAlignment="1">
      <alignment horizontal="center" vertical="center" shrinkToFit="1"/>
    </xf>
    <xf numFmtId="0" fontId="24" fillId="4" borderId="1" xfId="2" applyFont="1" applyFill="1" applyBorder="1" applyAlignment="1">
      <alignment horizontal="center" vertical="center" shrinkToFit="1"/>
    </xf>
    <xf numFmtId="0" fontId="24" fillId="7" borderId="1" xfId="2" applyFont="1" applyFill="1" applyBorder="1" applyAlignment="1">
      <alignment horizontal="center" vertical="center" shrinkToFit="1"/>
    </xf>
    <xf numFmtId="0" fontId="20" fillId="0" borderId="1" xfId="2" applyFont="1" applyBorder="1" applyAlignment="1">
      <alignment horizontal="center" vertical="center" shrinkToFit="1"/>
    </xf>
    <xf numFmtId="0" fontId="20" fillId="0" borderId="1" xfId="2" applyNumberFormat="1" applyFont="1" applyBorder="1" applyAlignment="1">
      <alignment horizontal="center" vertical="center" shrinkToFit="1"/>
    </xf>
    <xf numFmtId="177" fontId="20" fillId="0" borderId="1" xfId="2" applyNumberFormat="1" applyFont="1" applyFill="1" applyBorder="1" applyAlignment="1">
      <alignment horizontal="left" vertical="center"/>
    </xf>
    <xf numFmtId="177" fontId="20" fillId="0" borderId="1" xfId="2" applyNumberFormat="1" applyFont="1" applyFill="1" applyBorder="1" applyAlignment="1">
      <alignment horizontal="distributed" vertical="center" shrinkToFit="1"/>
    </xf>
    <xf numFmtId="0" fontId="23" fillId="0" borderId="1" xfId="0" applyFont="1" applyFill="1" applyBorder="1" applyAlignment="1">
      <alignment vertical="center" shrinkToFit="1"/>
    </xf>
    <xf numFmtId="0" fontId="20" fillId="0" borderId="11" xfId="2" applyNumberFormat="1" applyFont="1" applyFill="1" applyBorder="1" applyAlignment="1">
      <alignment horizontal="center" vertical="center" shrinkToFit="1"/>
    </xf>
    <xf numFmtId="0" fontId="25" fillId="0" borderId="11" xfId="2" applyNumberFormat="1" applyFont="1" applyFill="1" applyBorder="1" applyAlignment="1">
      <alignment horizontal="distributed" vertical="center" shrinkToFit="1"/>
    </xf>
    <xf numFmtId="0" fontId="23" fillId="0" borderId="11" xfId="1" applyFont="1" applyFill="1" applyBorder="1" applyAlignment="1">
      <alignment vertical="center" shrinkToFit="1"/>
    </xf>
    <xf numFmtId="0" fontId="23" fillId="0" borderId="11" xfId="1" applyFont="1" applyFill="1" applyBorder="1" applyAlignment="1">
      <alignment horizontal="center" vertical="center" shrinkToFit="1"/>
    </xf>
    <xf numFmtId="0" fontId="23" fillId="2" borderId="11" xfId="1" applyFont="1" applyFill="1" applyBorder="1" applyAlignment="1">
      <alignment vertical="center" shrinkToFit="1"/>
    </xf>
    <xf numFmtId="0" fontId="23" fillId="2" borderId="11" xfId="1" applyFont="1" applyFill="1" applyBorder="1" applyAlignment="1">
      <alignment horizontal="center" vertical="center" shrinkToFit="1"/>
    </xf>
    <xf numFmtId="177" fontId="23" fillId="0" borderId="0" xfId="2" applyNumberFormat="1" applyFont="1" applyAlignment="1">
      <alignment horizontal="center" vertical="center"/>
    </xf>
    <xf numFmtId="0" fontId="20" fillId="0" borderId="0" xfId="2" applyFont="1">
      <alignment vertical="center"/>
    </xf>
    <xf numFmtId="0" fontId="20" fillId="0" borderId="11" xfId="2" applyNumberFormat="1" applyFont="1" applyFill="1" applyBorder="1" applyAlignment="1">
      <alignment horizontal="left" vertical="center" shrinkToFit="1"/>
    </xf>
    <xf numFmtId="0" fontId="23" fillId="0" borderId="1" xfId="0" applyFont="1" applyFill="1" applyBorder="1" applyAlignment="1">
      <alignment horizontal="left" vertical="center" shrinkToFit="1"/>
    </xf>
    <xf numFmtId="0" fontId="23" fillId="0" borderId="0" xfId="2" applyFont="1">
      <alignment vertical="center"/>
    </xf>
    <xf numFmtId="0" fontId="20" fillId="0" borderId="0" xfId="2" applyFont="1" applyAlignment="1">
      <alignment vertical="center" shrinkToFit="1"/>
    </xf>
    <xf numFmtId="0" fontId="20" fillId="0" borderId="0" xfId="2" applyNumberFormat="1" applyFont="1" applyAlignment="1">
      <alignment vertical="center" shrinkToFit="1"/>
    </xf>
    <xf numFmtId="177" fontId="20" fillId="0" borderId="0" xfId="2" applyNumberFormat="1" applyFont="1" applyFill="1" applyAlignment="1">
      <alignment horizontal="right" vertical="center" shrinkToFit="1"/>
    </xf>
    <xf numFmtId="0" fontId="20" fillId="0" borderId="0" xfId="2" applyNumberFormat="1" applyFont="1" applyFill="1" applyAlignment="1">
      <alignment horizontal="center" vertical="center" shrinkToFit="1"/>
    </xf>
    <xf numFmtId="0" fontId="25" fillId="0" borderId="0" xfId="2" applyNumberFormat="1" applyFont="1" applyFill="1" applyAlignment="1">
      <alignment horizontal="right" vertical="center" shrinkToFit="1"/>
    </xf>
    <xf numFmtId="176" fontId="20" fillId="0" borderId="0" xfId="2" applyNumberFormat="1" applyFont="1" applyFill="1" applyAlignment="1">
      <alignment horizontal="right" vertical="center" shrinkToFit="1"/>
    </xf>
    <xf numFmtId="176" fontId="20" fillId="0" borderId="0" xfId="2" applyNumberFormat="1" applyFont="1" applyFill="1" applyAlignment="1">
      <alignment horizontal="center" vertical="center" shrinkToFit="1"/>
    </xf>
    <xf numFmtId="0" fontId="20" fillId="0" borderId="0" xfId="2" applyFont="1" applyFill="1" applyAlignment="1">
      <alignment vertical="center" shrinkToFit="1"/>
    </xf>
    <xf numFmtId="0" fontId="20" fillId="0" borderId="0" xfId="2" applyFont="1" applyFill="1" applyAlignment="1">
      <alignment horizontal="center" vertical="center" shrinkToFit="1"/>
    </xf>
    <xf numFmtId="0" fontId="27" fillId="0" borderId="0" xfId="2" applyFont="1">
      <alignment vertical="center"/>
    </xf>
    <xf numFmtId="0" fontId="23" fillId="0" borderId="0" xfId="2" applyFont="1" applyFill="1" applyAlignment="1">
      <alignment vertical="center" shrinkToFit="1"/>
    </xf>
    <xf numFmtId="0" fontId="26" fillId="0" borderId="0" xfId="2" applyFont="1" applyAlignment="1">
      <alignment horizontal="center" vertical="center" shrinkToFit="1"/>
    </xf>
    <xf numFmtId="177" fontId="20" fillId="0" borderId="0" xfId="2" applyNumberFormat="1" applyFont="1" applyFill="1" applyAlignment="1">
      <alignment vertical="center" shrinkToFit="1"/>
    </xf>
    <xf numFmtId="0" fontId="25" fillId="0" borderId="0" xfId="2" applyNumberFormat="1" applyFont="1" applyFill="1" applyAlignment="1">
      <alignment vertical="center" shrinkToFit="1"/>
    </xf>
    <xf numFmtId="176" fontId="20" fillId="0" borderId="0" xfId="2" applyNumberFormat="1" applyFont="1" applyFill="1" applyAlignment="1">
      <alignment vertical="center" shrinkToFit="1"/>
    </xf>
    <xf numFmtId="0" fontId="27" fillId="0" borderId="0" xfId="2" applyFont="1" applyAlignment="1">
      <alignment vertical="center" shrinkToFit="1"/>
    </xf>
    <xf numFmtId="0" fontId="23" fillId="0" borderId="0" xfId="2" applyFont="1" applyAlignment="1">
      <alignment horizontal="center" vertical="center" shrinkToFit="1"/>
    </xf>
    <xf numFmtId="0" fontId="28" fillId="0" borderId="0" xfId="1" applyFont="1" applyFill="1" applyBorder="1" applyAlignment="1">
      <alignment vertical="center" shrinkToFit="1"/>
    </xf>
    <xf numFmtId="0" fontId="28" fillId="0" borderId="11" xfId="1" applyFont="1" applyFill="1" applyBorder="1" applyAlignment="1">
      <alignment vertical="center" shrinkToFit="1"/>
    </xf>
    <xf numFmtId="0" fontId="28" fillId="2" borderId="11" xfId="1" applyFont="1" applyFill="1" applyBorder="1" applyAlignment="1">
      <alignment vertical="center" shrinkToFit="1"/>
    </xf>
    <xf numFmtId="176" fontId="21" fillId="0" borderId="0" xfId="2" applyNumberFormat="1" applyFont="1" applyFill="1" applyAlignment="1">
      <alignment horizontal="right" vertical="center" shrinkToFit="1"/>
    </xf>
    <xf numFmtId="176" fontId="21" fillId="0" borderId="0" xfId="2" applyNumberFormat="1" applyFont="1" applyFill="1" applyAlignment="1">
      <alignment vertical="center" shrinkToFit="1"/>
    </xf>
    <xf numFmtId="0" fontId="21" fillId="0" borderId="0" xfId="2" applyFont="1" applyFill="1" applyAlignment="1">
      <alignment vertical="center" shrinkToFit="1"/>
    </xf>
    <xf numFmtId="176" fontId="29" fillId="0" borderId="0" xfId="2" applyNumberFormat="1" applyFont="1" applyFill="1" applyBorder="1" applyAlignment="1">
      <alignment vertical="center"/>
    </xf>
    <xf numFmtId="0" fontId="31" fillId="0" borderId="1" xfId="2" applyFont="1" applyFill="1" applyBorder="1" applyAlignment="1">
      <alignment horizontal="left" vertical="center" shrinkToFit="1"/>
    </xf>
    <xf numFmtId="0" fontId="31" fillId="0" borderId="1" xfId="2" applyFont="1" applyFill="1" applyBorder="1" applyAlignment="1">
      <alignment horizontal="left" vertical="center" wrapText="1" shrinkToFit="1"/>
    </xf>
    <xf numFmtId="0" fontId="21" fillId="0" borderId="0" xfId="2" applyFont="1" applyFill="1" applyBorder="1" applyAlignment="1">
      <alignment vertical="center" shrinkToFit="1"/>
    </xf>
    <xf numFmtId="0" fontId="20" fillId="2" borderId="1" xfId="2" applyFont="1" applyFill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0" fontId="28" fillId="3" borderId="51" xfId="0" applyFont="1" applyFill="1" applyBorder="1" applyAlignment="1">
      <alignment horizontal="center" vertical="center"/>
    </xf>
    <xf numFmtId="0" fontId="28" fillId="3" borderId="52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vertical="center"/>
    </xf>
    <xf numFmtId="56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0" fontId="23" fillId="0" borderId="4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5" fillId="0" borderId="39" xfId="1" applyFont="1" applyFill="1" applyBorder="1" applyAlignment="1">
      <alignment horizontal="left" vertical="center"/>
    </xf>
    <xf numFmtId="0" fontId="5" fillId="0" borderId="40" xfId="1" applyFont="1" applyFill="1" applyBorder="1" applyAlignment="1">
      <alignment horizontal="left" vertical="center"/>
    </xf>
    <xf numFmtId="0" fontId="5" fillId="0" borderId="41" xfId="1" applyFont="1" applyFill="1" applyBorder="1" applyAlignment="1">
      <alignment horizontal="left" vertical="center"/>
    </xf>
    <xf numFmtId="0" fontId="14" fillId="3" borderId="26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180" fontId="17" fillId="0" borderId="0" xfId="2" applyNumberFormat="1" applyFont="1" applyFill="1" applyBorder="1" applyAlignment="1">
      <alignment horizontal="right" vertical="center" shrinkToFit="1"/>
    </xf>
    <xf numFmtId="0" fontId="5" fillId="0" borderId="27" xfId="1" applyFont="1" applyFill="1" applyBorder="1" applyAlignment="1">
      <alignment horizontal="left" vertical="center"/>
    </xf>
    <xf numFmtId="0" fontId="5" fillId="0" borderId="50" xfId="1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12" fillId="3" borderId="26" xfId="0" applyFont="1" applyFill="1" applyBorder="1" applyAlignment="1">
      <alignment horizontal="center" vertical="center"/>
    </xf>
    <xf numFmtId="0" fontId="12" fillId="3" borderId="23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30" fillId="0" borderId="0" xfId="2" applyNumberFormat="1" applyFont="1" applyFill="1" applyBorder="1" applyAlignment="1">
      <alignment horizontal="right" shrinkToFit="1"/>
    </xf>
    <xf numFmtId="180" fontId="30" fillId="0" borderId="67" xfId="2" applyNumberFormat="1" applyFont="1" applyFill="1" applyBorder="1" applyAlignment="1">
      <alignment horizontal="right" vertical="center" shrinkToFit="1"/>
    </xf>
    <xf numFmtId="0" fontId="32" fillId="0" borderId="68" xfId="2" applyFont="1" applyBorder="1" applyAlignment="1">
      <alignment horizontal="left" vertical="center" wrapText="1"/>
    </xf>
    <xf numFmtId="0" fontId="32" fillId="0" borderId="0" xfId="2" applyFont="1" applyAlignment="1">
      <alignment horizontal="left" vertical="center"/>
    </xf>
    <xf numFmtId="0" fontId="0" fillId="0" borderId="1" xfId="0" applyBorder="1" applyAlignment="1">
      <alignment horizontal="left" vertical="center" indent="1"/>
    </xf>
  </cellXfs>
  <cellStyles count="3">
    <cellStyle name="標準" xfId="0" builtinId="0"/>
    <cellStyle name="標準 2" xfId="1"/>
    <cellStyle name="標準 3" xfId="2"/>
  </cellStyles>
  <dxfs count="13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C26" sqref="C26"/>
    </sheetView>
  </sheetViews>
  <sheetFormatPr defaultRowHeight="12" x14ac:dyDescent="0.15"/>
  <cols>
    <col min="1" max="1" width="4.25" style="6" customWidth="1"/>
    <col min="2" max="2" width="23.625" style="6" customWidth="1"/>
    <col min="3" max="3" width="24.375" style="6" customWidth="1"/>
    <col min="4" max="4" width="15" style="7" customWidth="1"/>
    <col min="5" max="5" width="23.625" style="6" customWidth="1"/>
    <col min="6" max="6" width="24.375" style="6" customWidth="1"/>
    <col min="7" max="7" width="15" style="7" customWidth="1"/>
    <col min="8" max="16384" width="9" style="6"/>
  </cols>
  <sheetData>
    <row r="1" spans="1:7" ht="39" customHeight="1" thickBot="1" x14ac:dyDescent="0.2">
      <c r="A1" s="13" t="s">
        <v>108</v>
      </c>
      <c r="G1" s="16">
        <v>44132</v>
      </c>
    </row>
    <row r="2" spans="1:7" ht="18" customHeight="1" thickBot="1" x14ac:dyDescent="0.2">
      <c r="A2" s="23" t="s">
        <v>49</v>
      </c>
      <c r="B2" s="24" t="s">
        <v>39</v>
      </c>
      <c r="C2" s="24" t="s">
        <v>40</v>
      </c>
      <c r="D2" s="24" t="s">
        <v>41</v>
      </c>
      <c r="E2" s="24" t="s">
        <v>42</v>
      </c>
      <c r="F2" s="24" t="s">
        <v>43</v>
      </c>
      <c r="G2" s="26" t="s">
        <v>44</v>
      </c>
    </row>
    <row r="3" spans="1:7" ht="24.75" customHeight="1" x14ac:dyDescent="0.15">
      <c r="A3" s="21">
        <v>1</v>
      </c>
      <c r="B3" s="22" t="s">
        <v>16</v>
      </c>
      <c r="C3" s="27" t="s">
        <v>60</v>
      </c>
      <c r="D3" s="28" t="s">
        <v>35</v>
      </c>
      <c r="E3" s="29" t="s">
        <v>17</v>
      </c>
      <c r="F3" s="27" t="s">
        <v>65</v>
      </c>
      <c r="G3" s="30" t="s">
        <v>18</v>
      </c>
    </row>
    <row r="4" spans="1:7" ht="24.75" customHeight="1" x14ac:dyDescent="0.15">
      <c r="A4" s="14">
        <v>2</v>
      </c>
      <c r="B4" s="5" t="s">
        <v>2</v>
      </c>
      <c r="C4" s="18" t="s">
        <v>56</v>
      </c>
      <c r="D4" s="3" t="s">
        <v>31</v>
      </c>
      <c r="E4" s="2" t="s">
        <v>3</v>
      </c>
      <c r="F4" s="18" t="s">
        <v>4</v>
      </c>
      <c r="G4" s="8" t="s">
        <v>5</v>
      </c>
    </row>
    <row r="5" spans="1:7" ht="24.75" customHeight="1" x14ac:dyDescent="0.15">
      <c r="A5" s="14">
        <v>3</v>
      </c>
      <c r="B5" s="5" t="s">
        <v>13</v>
      </c>
      <c r="C5" s="18" t="s">
        <v>59</v>
      </c>
      <c r="D5" s="3" t="s">
        <v>34</v>
      </c>
      <c r="E5" s="2" t="s">
        <v>14</v>
      </c>
      <c r="F5" s="18" t="s">
        <v>64</v>
      </c>
      <c r="G5" s="8" t="s">
        <v>15</v>
      </c>
    </row>
    <row r="6" spans="1:7" ht="24.75" customHeight="1" x14ac:dyDescent="0.15">
      <c r="A6" s="14">
        <v>4</v>
      </c>
      <c r="B6" s="5" t="s">
        <v>9</v>
      </c>
      <c r="C6" s="18" t="s">
        <v>58</v>
      </c>
      <c r="D6" s="3" t="s">
        <v>33</v>
      </c>
      <c r="E6" s="4" t="s">
        <v>10</v>
      </c>
      <c r="F6" s="18" t="s">
        <v>11</v>
      </c>
      <c r="G6" s="8" t="s">
        <v>12</v>
      </c>
    </row>
    <row r="7" spans="1:7" ht="24.75" customHeight="1" x14ac:dyDescent="0.15">
      <c r="A7" s="14">
        <v>5</v>
      </c>
      <c r="B7" s="2" t="s">
        <v>19</v>
      </c>
      <c r="C7" s="18" t="s">
        <v>61</v>
      </c>
      <c r="D7" s="3" t="s">
        <v>36</v>
      </c>
      <c r="E7" s="2" t="s">
        <v>20</v>
      </c>
      <c r="F7" s="18" t="s">
        <v>21</v>
      </c>
      <c r="G7" s="8" t="s">
        <v>22</v>
      </c>
    </row>
    <row r="8" spans="1:7" ht="24.75" customHeight="1" x14ac:dyDescent="0.15">
      <c r="A8" s="14">
        <v>6</v>
      </c>
      <c r="B8" s="5" t="s">
        <v>23</v>
      </c>
      <c r="C8" s="18" t="s">
        <v>62</v>
      </c>
      <c r="D8" s="3" t="s">
        <v>37</v>
      </c>
      <c r="E8" s="4" t="s">
        <v>24</v>
      </c>
      <c r="F8" s="18" t="s">
        <v>25</v>
      </c>
      <c r="G8" s="8" t="s">
        <v>26</v>
      </c>
    </row>
    <row r="9" spans="1:7" ht="24.75" customHeight="1" thickBot="1" x14ac:dyDescent="0.2">
      <c r="A9" s="15">
        <v>7</v>
      </c>
      <c r="B9" s="9" t="s">
        <v>27</v>
      </c>
      <c r="C9" s="19" t="s">
        <v>29</v>
      </c>
      <c r="D9" s="11" t="s">
        <v>38</v>
      </c>
      <c r="E9" s="10" t="s">
        <v>28</v>
      </c>
      <c r="F9" s="19" t="s">
        <v>29</v>
      </c>
      <c r="G9" s="12" t="s">
        <v>30</v>
      </c>
    </row>
    <row r="10" spans="1:7" ht="24.75" customHeight="1" x14ac:dyDescent="0.15">
      <c r="A10" s="14">
        <v>8</v>
      </c>
      <c r="B10" s="5" t="s">
        <v>6</v>
      </c>
      <c r="C10" s="18" t="s">
        <v>57</v>
      </c>
      <c r="D10" s="3" t="s">
        <v>32</v>
      </c>
      <c r="E10" s="2" t="s">
        <v>7</v>
      </c>
      <c r="F10" s="18" t="s">
        <v>63</v>
      </c>
      <c r="G10" s="8" t="s">
        <v>8</v>
      </c>
    </row>
  </sheetData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view="pageBreakPreview" topLeftCell="A25" zoomScaleNormal="100" zoomScaleSheetLayoutView="100" workbookViewId="0">
      <selection activeCell="B7" sqref="B7"/>
    </sheetView>
  </sheetViews>
  <sheetFormatPr defaultRowHeight="19.5" customHeight="1" x14ac:dyDescent="0.15"/>
  <cols>
    <col min="1" max="1" width="3.5" style="36" customWidth="1"/>
    <col min="2" max="2" width="5.25" style="36" customWidth="1"/>
    <col min="3" max="3" width="23.875" style="36" customWidth="1"/>
    <col min="4" max="8" width="11.625" style="36" customWidth="1"/>
    <col min="9" max="9" width="4.125" style="36" customWidth="1"/>
    <col min="10" max="11" width="11.625" style="36" customWidth="1"/>
    <col min="12" max="12" width="3.5" style="102" customWidth="1"/>
    <col min="13" max="16384" width="9" style="36"/>
  </cols>
  <sheetData>
    <row r="1" spans="1:12" ht="22.5" customHeight="1" x14ac:dyDescent="0.15">
      <c r="A1" s="104" t="s">
        <v>126</v>
      </c>
      <c r="G1" s="238">
        <v>44890</v>
      </c>
      <c r="H1" s="238"/>
      <c r="I1" s="238"/>
    </row>
    <row r="2" spans="1:12" ht="22.5" customHeight="1" x14ac:dyDescent="0.15">
      <c r="A2" s="104" t="s">
        <v>106</v>
      </c>
      <c r="F2" s="245" t="s">
        <v>127</v>
      </c>
      <c r="G2" s="245"/>
      <c r="H2" s="245"/>
      <c r="I2" s="245"/>
    </row>
    <row r="3" spans="1:12" ht="15" customHeight="1" x14ac:dyDescent="0.15"/>
    <row r="4" spans="1:12" s="55" customFormat="1" ht="24.75" customHeight="1" x14ac:dyDescent="0.15">
      <c r="A4" s="54" t="s">
        <v>93</v>
      </c>
      <c r="H4" s="56"/>
      <c r="L4" s="103"/>
    </row>
    <row r="5" spans="1:12" s="55" customFormat="1" ht="22.5" customHeight="1" x14ac:dyDescent="0.15">
      <c r="A5" s="54"/>
      <c r="B5" s="55" t="s">
        <v>95</v>
      </c>
      <c r="H5" s="56"/>
      <c r="L5" s="103"/>
    </row>
    <row r="6" spans="1:12" s="55" customFormat="1" ht="22.5" customHeight="1" x14ac:dyDescent="0.15">
      <c r="A6" s="54"/>
      <c r="B6" s="55" t="s">
        <v>138</v>
      </c>
      <c r="H6" s="56"/>
      <c r="L6" s="103"/>
    </row>
    <row r="7" spans="1:12" s="55" customFormat="1" ht="17.25" customHeight="1" thickBot="1" x14ac:dyDescent="0.2">
      <c r="A7" s="54"/>
      <c r="H7" s="56"/>
      <c r="L7" s="103"/>
    </row>
    <row r="8" spans="1:12" s="38" customFormat="1" ht="21.75" customHeight="1" thickBot="1" x14ac:dyDescent="0.2">
      <c r="A8" s="39"/>
      <c r="B8" s="37" t="s">
        <v>49</v>
      </c>
      <c r="C8" s="40" t="s">
        <v>39</v>
      </c>
      <c r="D8" s="25" t="s">
        <v>121</v>
      </c>
      <c r="E8" s="25" t="s">
        <v>122</v>
      </c>
      <c r="F8" s="25" t="s">
        <v>124</v>
      </c>
      <c r="G8" s="127" t="s">
        <v>125</v>
      </c>
      <c r="H8" s="31" t="s">
        <v>128</v>
      </c>
      <c r="L8" s="102"/>
    </row>
    <row r="9" spans="1:12" s="55" customFormat="1" ht="21.75" customHeight="1" x14ac:dyDescent="0.15">
      <c r="A9" s="59"/>
      <c r="B9" s="57">
        <v>1</v>
      </c>
      <c r="C9" s="62" t="s">
        <v>16</v>
      </c>
      <c r="D9" s="95">
        <v>36</v>
      </c>
      <c r="E9" s="95">
        <v>36</v>
      </c>
      <c r="F9" s="132">
        <v>33</v>
      </c>
      <c r="G9" s="128">
        <v>36</v>
      </c>
      <c r="H9" s="96">
        <f>COUNTIFS('R5一覧（関係機関送付）'!G:G,B9)</f>
        <v>37</v>
      </c>
      <c r="L9" s="103"/>
    </row>
    <row r="10" spans="1:12" s="55" customFormat="1" ht="21.75" customHeight="1" x14ac:dyDescent="0.15">
      <c r="A10" s="61"/>
      <c r="B10" s="58">
        <v>2</v>
      </c>
      <c r="C10" s="64" t="s">
        <v>2</v>
      </c>
      <c r="D10" s="53">
        <v>6</v>
      </c>
      <c r="E10" s="53">
        <v>6</v>
      </c>
      <c r="F10" s="53">
        <v>7</v>
      </c>
      <c r="G10" s="129">
        <v>6</v>
      </c>
      <c r="H10" s="97">
        <f>COUNTIFS('R5一覧（関係機関送付）'!G:G,B10)</f>
        <v>6</v>
      </c>
      <c r="J10" s="63"/>
      <c r="L10" s="103"/>
    </row>
    <row r="11" spans="1:12" s="55" customFormat="1" ht="21.75" customHeight="1" x14ac:dyDescent="0.15">
      <c r="A11" s="61"/>
      <c r="B11" s="58">
        <v>3</v>
      </c>
      <c r="C11" s="64" t="s">
        <v>13</v>
      </c>
      <c r="D11" s="53">
        <v>6</v>
      </c>
      <c r="E11" s="53">
        <v>6</v>
      </c>
      <c r="F11" s="53">
        <v>7</v>
      </c>
      <c r="G11" s="129">
        <v>6</v>
      </c>
      <c r="H11" s="97">
        <f>COUNTIFS('R5一覧（関係機関送付）'!G:G,B11)</f>
        <v>6</v>
      </c>
      <c r="J11" s="63"/>
      <c r="L11" s="103"/>
    </row>
    <row r="12" spans="1:12" s="55" customFormat="1" ht="21.75" customHeight="1" x14ac:dyDescent="0.15">
      <c r="A12" s="61"/>
      <c r="B12" s="58">
        <v>4</v>
      </c>
      <c r="C12" s="64" t="s">
        <v>9</v>
      </c>
      <c r="D12" s="53">
        <v>5</v>
      </c>
      <c r="E12" s="53">
        <v>6</v>
      </c>
      <c r="F12" s="53">
        <v>6</v>
      </c>
      <c r="G12" s="129">
        <v>6</v>
      </c>
      <c r="H12" s="97">
        <f>COUNTIFS('R5一覧（関係機関送付）'!G:G,B12)</f>
        <v>6</v>
      </c>
      <c r="J12" s="63"/>
      <c r="L12" s="103"/>
    </row>
    <row r="13" spans="1:12" s="55" customFormat="1" ht="21.75" customHeight="1" x14ac:dyDescent="0.15">
      <c r="A13" s="61"/>
      <c r="B13" s="58">
        <v>5</v>
      </c>
      <c r="C13" s="65" t="s">
        <v>19</v>
      </c>
      <c r="D13" s="53">
        <v>4</v>
      </c>
      <c r="E13" s="53">
        <v>6</v>
      </c>
      <c r="F13" s="53">
        <v>6</v>
      </c>
      <c r="G13" s="129">
        <v>6</v>
      </c>
      <c r="H13" s="97">
        <f>COUNTIFS('R5一覧（関係機関送付）'!G:G,B13)</f>
        <v>6</v>
      </c>
      <c r="J13" s="63"/>
      <c r="L13" s="103"/>
    </row>
    <row r="14" spans="1:12" s="55" customFormat="1" ht="21.75" customHeight="1" x14ac:dyDescent="0.15">
      <c r="A14" s="61"/>
      <c r="B14" s="58">
        <v>6</v>
      </c>
      <c r="C14" s="64" t="s">
        <v>23</v>
      </c>
      <c r="D14" s="53">
        <v>5</v>
      </c>
      <c r="E14" s="53">
        <v>6</v>
      </c>
      <c r="F14" s="53">
        <v>6</v>
      </c>
      <c r="G14" s="129">
        <v>6</v>
      </c>
      <c r="H14" s="97">
        <f>COUNTIFS('R5一覧（関係機関送付）'!G:G,B14)</f>
        <v>6</v>
      </c>
      <c r="J14" s="63"/>
      <c r="L14" s="103"/>
    </row>
    <row r="15" spans="1:12" s="55" customFormat="1" ht="21.75" customHeight="1" x14ac:dyDescent="0.15">
      <c r="A15" s="61"/>
      <c r="B15" s="66">
        <v>7</v>
      </c>
      <c r="C15" s="67" t="s">
        <v>27</v>
      </c>
      <c r="D15" s="98">
        <v>4</v>
      </c>
      <c r="E15" s="98">
        <v>6</v>
      </c>
      <c r="F15" s="98">
        <v>7</v>
      </c>
      <c r="G15" s="130">
        <v>6</v>
      </c>
      <c r="H15" s="122">
        <f>COUNTIFS('R5一覧（関係機関送付）'!G:G,B15)</f>
        <v>6</v>
      </c>
      <c r="J15" s="63"/>
      <c r="L15" s="103"/>
    </row>
    <row r="16" spans="1:12" s="55" customFormat="1" ht="21.75" customHeight="1" thickBot="1" x14ac:dyDescent="0.2">
      <c r="B16" s="123">
        <v>8</v>
      </c>
      <c r="C16" s="112" t="s">
        <v>6</v>
      </c>
      <c r="D16" s="124">
        <v>6</v>
      </c>
      <c r="E16" s="124" t="s">
        <v>123</v>
      </c>
      <c r="F16" s="124" t="s">
        <v>123</v>
      </c>
      <c r="G16" s="131" t="s">
        <v>105</v>
      </c>
      <c r="H16" s="99" t="s">
        <v>105</v>
      </c>
      <c r="J16" s="60"/>
      <c r="L16" s="103"/>
    </row>
    <row r="17" spans="1:12" s="55" customFormat="1" ht="21.75" customHeight="1" thickBot="1" x14ac:dyDescent="0.2">
      <c r="A17" s="61"/>
      <c r="B17" s="232" t="s">
        <v>1</v>
      </c>
      <c r="C17" s="233"/>
      <c r="D17" s="51">
        <f>SUM(D9:D16)</f>
        <v>72</v>
      </c>
      <c r="E17" s="51">
        <f>SUM(E9:E15)</f>
        <v>72</v>
      </c>
      <c r="F17" s="52">
        <f>SUM(F9:F15)</f>
        <v>72</v>
      </c>
      <c r="G17" s="100">
        <f>SUM(G9:G15)</f>
        <v>72</v>
      </c>
      <c r="H17" s="100">
        <f>SUM(H9:H15)</f>
        <v>73</v>
      </c>
      <c r="J17" s="63"/>
      <c r="L17" s="103"/>
    </row>
    <row r="18" spans="1:12" s="55" customFormat="1" ht="21" customHeight="1" x14ac:dyDescent="0.15">
      <c r="A18" s="61"/>
      <c r="H18" s="56"/>
      <c r="J18" s="68"/>
      <c r="L18" s="103"/>
    </row>
    <row r="19" spans="1:12" s="55" customFormat="1" ht="24.75" customHeight="1" x14ac:dyDescent="0.15">
      <c r="A19" s="69" t="s">
        <v>94</v>
      </c>
      <c r="H19" s="56"/>
      <c r="I19" s="56"/>
      <c r="L19" s="103"/>
    </row>
    <row r="20" spans="1:12" s="55" customFormat="1" ht="22.5" customHeight="1" x14ac:dyDescent="0.15">
      <c r="A20" s="69"/>
      <c r="B20" s="55" t="s">
        <v>129</v>
      </c>
      <c r="D20" s="107" t="s">
        <v>130</v>
      </c>
      <c r="H20" s="56"/>
      <c r="I20" s="56"/>
      <c r="L20" s="103"/>
    </row>
    <row r="21" spans="1:12" s="55" customFormat="1" ht="22.5" customHeight="1" x14ac:dyDescent="0.15">
      <c r="B21" s="55" t="s">
        <v>97</v>
      </c>
      <c r="C21" s="56"/>
      <c r="D21" s="56"/>
      <c r="E21" s="56"/>
      <c r="F21" s="56"/>
      <c r="G21" s="56"/>
      <c r="H21" s="56"/>
      <c r="I21" s="56"/>
      <c r="L21" s="103"/>
    </row>
    <row r="22" spans="1:12" s="55" customFormat="1" ht="22.5" customHeight="1" x14ac:dyDescent="0.15">
      <c r="B22" s="55" t="s">
        <v>98</v>
      </c>
      <c r="L22" s="103"/>
    </row>
    <row r="23" spans="1:12" s="55" customFormat="1" ht="17.25" customHeight="1" thickBot="1" x14ac:dyDescent="0.2">
      <c r="L23" s="103"/>
    </row>
    <row r="24" spans="1:12" s="38" customFormat="1" ht="19.5" customHeight="1" x14ac:dyDescent="0.15">
      <c r="B24" s="236" t="s">
        <v>49</v>
      </c>
      <c r="C24" s="234" t="s">
        <v>39</v>
      </c>
      <c r="D24" s="32" t="s">
        <v>121</v>
      </c>
      <c r="E24" s="47" t="s">
        <v>122</v>
      </c>
      <c r="F24" s="32" t="s">
        <v>124</v>
      </c>
      <c r="G24" s="133" t="s">
        <v>131</v>
      </c>
      <c r="H24" s="49" t="s">
        <v>128</v>
      </c>
      <c r="I24" s="102"/>
    </row>
    <row r="25" spans="1:12" s="41" customFormat="1" ht="19.5" customHeight="1" thickBot="1" x14ac:dyDescent="0.2">
      <c r="A25" s="38"/>
      <c r="B25" s="237"/>
      <c r="C25" s="235"/>
      <c r="D25" s="33">
        <v>2019</v>
      </c>
      <c r="E25" s="48">
        <v>2020</v>
      </c>
      <c r="F25" s="33">
        <v>2021</v>
      </c>
      <c r="G25" s="134">
        <v>2022</v>
      </c>
      <c r="H25" s="50">
        <v>2023</v>
      </c>
      <c r="I25" s="102"/>
    </row>
    <row r="26" spans="1:12" s="61" customFormat="1" ht="21.75" customHeight="1" x14ac:dyDescent="0.15">
      <c r="A26" s="55"/>
      <c r="B26" s="242">
        <v>1</v>
      </c>
      <c r="C26" s="239" t="s">
        <v>16</v>
      </c>
      <c r="D26" s="70">
        <v>43584</v>
      </c>
      <c r="E26" s="71">
        <v>43950</v>
      </c>
      <c r="F26" s="70">
        <v>43950</v>
      </c>
      <c r="G26" s="135">
        <v>43950</v>
      </c>
      <c r="H26" s="118">
        <v>44680</v>
      </c>
      <c r="I26" s="102"/>
    </row>
    <row r="27" spans="1:12" s="61" customFormat="1" ht="21.75" customHeight="1" x14ac:dyDescent="0.15">
      <c r="A27" s="55"/>
      <c r="B27" s="243"/>
      <c r="C27" s="240"/>
      <c r="D27" s="72">
        <v>43588</v>
      </c>
      <c r="E27" s="73">
        <v>43955</v>
      </c>
      <c r="F27" s="72">
        <v>43954</v>
      </c>
      <c r="G27" s="136">
        <v>43954</v>
      </c>
      <c r="H27" s="119">
        <v>44684</v>
      </c>
      <c r="I27" s="102"/>
    </row>
    <row r="28" spans="1:12" s="61" customFormat="1" ht="21.75" customHeight="1" x14ac:dyDescent="0.15">
      <c r="A28" s="55"/>
      <c r="B28" s="243"/>
      <c r="C28" s="240"/>
      <c r="D28" s="72">
        <v>43589</v>
      </c>
      <c r="E28" s="73">
        <v>43957</v>
      </c>
      <c r="F28" s="72">
        <v>43956</v>
      </c>
      <c r="G28" s="136">
        <v>43956</v>
      </c>
      <c r="H28" s="119">
        <v>44686</v>
      </c>
      <c r="I28" s="102"/>
    </row>
    <row r="29" spans="1:12" s="61" customFormat="1" ht="21.75" customHeight="1" x14ac:dyDescent="0.15">
      <c r="A29" s="55"/>
      <c r="B29" s="244"/>
      <c r="C29" s="241"/>
      <c r="D29" s="74">
        <v>43590</v>
      </c>
      <c r="E29" s="75"/>
      <c r="F29" s="74"/>
      <c r="G29" s="137"/>
      <c r="H29" s="101"/>
      <c r="I29" s="102"/>
    </row>
    <row r="30" spans="1:12" s="61" customFormat="1" ht="21.75" customHeight="1" x14ac:dyDescent="0.15">
      <c r="A30" s="55"/>
      <c r="B30" s="58">
        <v>2</v>
      </c>
      <c r="C30" s="64" t="s">
        <v>2</v>
      </c>
      <c r="D30" s="76">
        <v>43585</v>
      </c>
      <c r="E30" s="77"/>
      <c r="F30" s="76">
        <v>43953</v>
      </c>
      <c r="G30" s="138"/>
      <c r="H30" s="78"/>
      <c r="I30" s="102"/>
    </row>
    <row r="31" spans="1:12" s="61" customFormat="1" ht="21.75" customHeight="1" x14ac:dyDescent="0.15">
      <c r="A31" s="55"/>
      <c r="B31" s="58">
        <v>3</v>
      </c>
      <c r="C31" s="64" t="s">
        <v>13</v>
      </c>
      <c r="D31" s="76">
        <v>43587</v>
      </c>
      <c r="E31" s="77"/>
      <c r="F31" s="76"/>
      <c r="G31" s="138">
        <v>44682</v>
      </c>
      <c r="H31" s="78"/>
      <c r="I31" s="102"/>
    </row>
    <row r="32" spans="1:12" s="61" customFormat="1" ht="21.75" customHeight="1" x14ac:dyDescent="0.15">
      <c r="A32" s="55"/>
      <c r="B32" s="58">
        <v>4</v>
      </c>
      <c r="C32" s="64" t="s">
        <v>9</v>
      </c>
      <c r="D32" s="76">
        <v>43583</v>
      </c>
      <c r="E32" s="77"/>
      <c r="F32" s="76"/>
      <c r="G32" s="138">
        <v>44685</v>
      </c>
      <c r="H32" s="78"/>
      <c r="I32" s="102"/>
    </row>
    <row r="33" spans="1:12" s="61" customFormat="1" ht="21.75" customHeight="1" x14ac:dyDescent="0.15">
      <c r="A33" s="55"/>
      <c r="B33" s="58">
        <v>5</v>
      </c>
      <c r="C33" s="65" t="s">
        <v>19</v>
      </c>
      <c r="D33" s="76"/>
      <c r="E33" s="77">
        <v>43590</v>
      </c>
      <c r="F33" s="76"/>
      <c r="G33" s="138"/>
      <c r="H33" s="78">
        <v>44681</v>
      </c>
      <c r="I33" s="102"/>
    </row>
    <row r="34" spans="1:12" s="55" customFormat="1" ht="21.75" customHeight="1" x14ac:dyDescent="0.15">
      <c r="B34" s="58">
        <v>6</v>
      </c>
      <c r="C34" s="64" t="s">
        <v>23</v>
      </c>
      <c r="D34" s="76">
        <v>43586</v>
      </c>
      <c r="E34" s="77"/>
      <c r="F34" s="76">
        <v>43955</v>
      </c>
      <c r="G34" s="138"/>
      <c r="H34" s="78"/>
      <c r="I34" s="102"/>
    </row>
    <row r="35" spans="1:12" s="55" customFormat="1" ht="21.75" customHeight="1" x14ac:dyDescent="0.15">
      <c r="B35" s="58">
        <v>7</v>
      </c>
      <c r="C35" s="64" t="s">
        <v>27</v>
      </c>
      <c r="D35" s="76"/>
      <c r="E35" s="77">
        <v>43588</v>
      </c>
      <c r="F35" s="76"/>
      <c r="G35" s="138"/>
      <c r="H35" s="78">
        <v>44685</v>
      </c>
      <c r="I35" s="102"/>
    </row>
    <row r="36" spans="1:12" s="55" customFormat="1" ht="21.75" customHeight="1" x14ac:dyDescent="0.15">
      <c r="B36" s="105"/>
      <c r="C36" s="64" t="s">
        <v>6</v>
      </c>
      <c r="D36" s="76">
        <v>43591</v>
      </c>
      <c r="E36" s="77"/>
      <c r="F36" s="80"/>
      <c r="G36" s="139"/>
      <c r="H36" s="82"/>
      <c r="I36" s="102"/>
    </row>
    <row r="37" spans="1:12" s="55" customFormat="1" ht="21.75" customHeight="1" x14ac:dyDescent="0.15">
      <c r="B37" s="105"/>
      <c r="C37" s="79" t="s">
        <v>67</v>
      </c>
      <c r="D37" s="80"/>
      <c r="E37" s="81"/>
      <c r="F37" s="80"/>
      <c r="G37" s="139"/>
      <c r="H37" s="82"/>
      <c r="I37" s="102"/>
    </row>
    <row r="38" spans="1:12" s="55" customFormat="1" ht="21.75" customHeight="1" thickBot="1" x14ac:dyDescent="0.2">
      <c r="B38" s="106"/>
      <c r="C38" s="83" t="s">
        <v>0</v>
      </c>
      <c r="D38" s="84"/>
      <c r="E38" s="85"/>
      <c r="F38" s="141"/>
      <c r="G38" s="140"/>
      <c r="H38" s="86"/>
      <c r="I38" s="102"/>
    </row>
    <row r="39" spans="1:12" s="55" customFormat="1" ht="19.5" customHeight="1" x14ac:dyDescent="0.15">
      <c r="C39" s="61"/>
      <c r="D39" s="61"/>
      <c r="E39" s="61"/>
      <c r="F39" s="61"/>
      <c r="G39" s="61"/>
      <c r="H39" s="61"/>
      <c r="I39" s="61"/>
      <c r="L39" s="103"/>
    </row>
    <row r="40" spans="1:12" s="55" customFormat="1" ht="24.75" customHeight="1" x14ac:dyDescent="0.15">
      <c r="A40" s="54" t="s">
        <v>68</v>
      </c>
      <c r="L40" s="103"/>
    </row>
    <row r="41" spans="1:12" s="55" customFormat="1" ht="22.5" customHeight="1" x14ac:dyDescent="0.15">
      <c r="A41" s="69"/>
      <c r="B41" s="55" t="s">
        <v>132</v>
      </c>
      <c r="D41" s="107" t="s">
        <v>133</v>
      </c>
      <c r="H41" s="56"/>
      <c r="I41" s="56"/>
      <c r="L41" s="103"/>
    </row>
    <row r="42" spans="1:12" s="55" customFormat="1" ht="22.5" customHeight="1" x14ac:dyDescent="0.15">
      <c r="B42" s="55" t="s">
        <v>96</v>
      </c>
      <c r="C42" s="56"/>
      <c r="D42" s="56"/>
      <c r="E42" s="56"/>
      <c r="F42" s="56"/>
      <c r="G42" s="56"/>
      <c r="H42" s="56"/>
      <c r="I42" s="56"/>
      <c r="L42" s="103"/>
    </row>
    <row r="43" spans="1:12" s="55" customFormat="1" ht="22.5" customHeight="1" x14ac:dyDescent="0.15">
      <c r="B43" s="55" t="s">
        <v>98</v>
      </c>
      <c r="L43" s="103"/>
    </row>
    <row r="44" spans="1:12" s="55" customFormat="1" ht="17.25" customHeight="1" thickBot="1" x14ac:dyDescent="0.2">
      <c r="L44" s="103"/>
    </row>
    <row r="45" spans="1:12" s="38" customFormat="1" ht="19.5" customHeight="1" x14ac:dyDescent="0.15">
      <c r="B45" s="236" t="s">
        <v>49</v>
      </c>
      <c r="C45" s="234" t="s">
        <v>39</v>
      </c>
      <c r="D45" s="32" t="s">
        <v>121</v>
      </c>
      <c r="E45" s="47" t="s">
        <v>122</v>
      </c>
      <c r="F45" s="32" t="s">
        <v>124</v>
      </c>
      <c r="G45" s="133" t="s">
        <v>131</v>
      </c>
      <c r="H45" s="49" t="s">
        <v>128</v>
      </c>
      <c r="I45" s="102"/>
    </row>
    <row r="46" spans="1:12" s="38" customFormat="1" ht="19.5" customHeight="1" thickBot="1" x14ac:dyDescent="0.2">
      <c r="B46" s="237"/>
      <c r="C46" s="235"/>
      <c r="D46" s="33">
        <v>2019</v>
      </c>
      <c r="E46" s="48">
        <v>2020</v>
      </c>
      <c r="F46" s="33">
        <v>2021</v>
      </c>
      <c r="G46" s="134">
        <v>2022</v>
      </c>
      <c r="H46" s="50">
        <v>2023</v>
      </c>
      <c r="I46" s="102"/>
    </row>
    <row r="47" spans="1:12" s="55" customFormat="1" ht="27.75" customHeight="1" x14ac:dyDescent="0.15">
      <c r="B47" s="229">
        <v>1</v>
      </c>
      <c r="C47" s="226" t="s">
        <v>16</v>
      </c>
      <c r="D47" s="87">
        <v>43829</v>
      </c>
      <c r="E47" s="88">
        <v>44195</v>
      </c>
      <c r="F47" s="147">
        <v>44559</v>
      </c>
      <c r="G47" s="142">
        <v>44559</v>
      </c>
      <c r="H47" s="120">
        <v>44559</v>
      </c>
      <c r="I47" s="103"/>
    </row>
    <row r="48" spans="1:12" s="55" customFormat="1" ht="27.75" customHeight="1" x14ac:dyDescent="0.15">
      <c r="B48" s="230"/>
      <c r="C48" s="227"/>
      <c r="D48" s="89">
        <v>43830</v>
      </c>
      <c r="E48" s="90">
        <v>44197</v>
      </c>
      <c r="F48" s="148">
        <v>44561</v>
      </c>
      <c r="G48" s="143">
        <v>44561</v>
      </c>
      <c r="H48" s="121">
        <v>44561</v>
      </c>
      <c r="I48" s="103"/>
    </row>
    <row r="49" spans="1:12" s="55" customFormat="1" ht="27.75" customHeight="1" x14ac:dyDescent="0.15">
      <c r="B49" s="230"/>
      <c r="C49" s="227"/>
      <c r="D49" s="89">
        <v>43466</v>
      </c>
      <c r="E49" s="90">
        <v>44199</v>
      </c>
      <c r="F49" s="148">
        <v>44198</v>
      </c>
      <c r="G49" s="143">
        <v>44198</v>
      </c>
      <c r="H49" s="121">
        <v>44198</v>
      </c>
      <c r="I49" s="103"/>
    </row>
    <row r="50" spans="1:12" s="55" customFormat="1" ht="27.75" customHeight="1" x14ac:dyDescent="0.15">
      <c r="B50" s="231"/>
      <c r="C50" s="228"/>
      <c r="D50" s="91">
        <v>43468</v>
      </c>
      <c r="E50" s="92"/>
      <c r="F50" s="149"/>
      <c r="G50" s="144"/>
      <c r="H50" s="110"/>
      <c r="I50" s="103"/>
    </row>
    <row r="51" spans="1:12" s="55" customFormat="1" ht="27.75" customHeight="1" x14ac:dyDescent="0.15">
      <c r="B51" s="58">
        <v>2</v>
      </c>
      <c r="C51" s="64" t="s">
        <v>2</v>
      </c>
      <c r="D51" s="109"/>
      <c r="E51" s="94"/>
      <c r="F51" s="150">
        <v>44564</v>
      </c>
      <c r="G51" s="145"/>
      <c r="H51" s="111">
        <v>44925</v>
      </c>
      <c r="I51" s="103"/>
    </row>
    <row r="52" spans="1:12" s="55" customFormat="1" ht="27.75" customHeight="1" x14ac:dyDescent="0.15">
      <c r="B52" s="58">
        <v>3</v>
      </c>
      <c r="C52" s="64" t="s">
        <v>13</v>
      </c>
      <c r="D52" s="93">
        <v>43467</v>
      </c>
      <c r="E52" s="115"/>
      <c r="F52" s="150">
        <v>44560</v>
      </c>
      <c r="G52" s="145"/>
      <c r="H52" s="111">
        <v>44564</v>
      </c>
      <c r="I52" s="103"/>
    </row>
    <row r="53" spans="1:12" s="55" customFormat="1" ht="27.75" customHeight="1" x14ac:dyDescent="0.15">
      <c r="B53" s="58">
        <v>4</v>
      </c>
      <c r="C53" s="64" t="s">
        <v>9</v>
      </c>
      <c r="D53" s="109"/>
      <c r="E53" s="94">
        <v>44198</v>
      </c>
      <c r="F53" s="150"/>
      <c r="G53" s="145">
        <v>44925</v>
      </c>
      <c r="H53" s="111"/>
      <c r="I53" s="103"/>
    </row>
    <row r="54" spans="1:12" s="55" customFormat="1" ht="27.75" customHeight="1" x14ac:dyDescent="0.15">
      <c r="B54" s="58">
        <v>5</v>
      </c>
      <c r="C54" s="65" t="s">
        <v>19</v>
      </c>
      <c r="D54" s="109"/>
      <c r="E54" s="94">
        <v>44196</v>
      </c>
      <c r="F54" s="150"/>
      <c r="G54" s="145">
        <v>44562</v>
      </c>
      <c r="H54" s="111"/>
      <c r="I54" s="103"/>
    </row>
    <row r="55" spans="1:12" s="55" customFormat="1" ht="27.75" customHeight="1" x14ac:dyDescent="0.15">
      <c r="B55" s="58">
        <v>6</v>
      </c>
      <c r="C55" s="64" t="s">
        <v>23</v>
      </c>
      <c r="D55" s="93"/>
      <c r="E55" s="115">
        <v>44194</v>
      </c>
      <c r="F55" s="150"/>
      <c r="G55" s="145">
        <v>44564</v>
      </c>
      <c r="H55" s="111"/>
      <c r="I55" s="103"/>
    </row>
    <row r="56" spans="1:12" s="55" customFormat="1" ht="27.75" customHeight="1" x14ac:dyDescent="0.15">
      <c r="B56" s="58">
        <v>7</v>
      </c>
      <c r="C56" s="64" t="s">
        <v>27</v>
      </c>
      <c r="D56" s="109">
        <v>43828</v>
      </c>
      <c r="E56" s="115"/>
      <c r="F56" s="150">
        <v>44562</v>
      </c>
      <c r="G56" s="145"/>
      <c r="H56" s="111">
        <v>44562</v>
      </c>
      <c r="I56" s="103"/>
    </row>
    <row r="57" spans="1:12" s="55" customFormat="1" ht="27.75" customHeight="1" thickBot="1" x14ac:dyDescent="0.2">
      <c r="B57" s="114"/>
      <c r="C57" s="112" t="s">
        <v>6</v>
      </c>
      <c r="D57" s="126"/>
      <c r="E57" s="125"/>
      <c r="F57" s="151"/>
      <c r="G57" s="146"/>
      <c r="H57" s="113"/>
      <c r="I57" s="103"/>
    </row>
    <row r="58" spans="1:12" s="55" customFormat="1" ht="19.5" customHeight="1" x14ac:dyDescent="0.15">
      <c r="L58" s="103"/>
    </row>
    <row r="59" spans="1:12" s="55" customFormat="1" ht="21" customHeight="1" x14ac:dyDescent="0.15">
      <c r="L59" s="103"/>
    </row>
    <row r="60" spans="1:12" s="55" customFormat="1" ht="21" customHeight="1" x14ac:dyDescent="0.1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103"/>
    </row>
    <row r="61" spans="1:12" s="55" customFormat="1" ht="21" customHeight="1" x14ac:dyDescent="0.1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103"/>
    </row>
    <row r="62" spans="1:12" s="55" customFormat="1" ht="21" customHeight="1" x14ac:dyDescent="0.1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103"/>
    </row>
    <row r="63" spans="1:12" s="55" customFormat="1" ht="21" customHeight="1" x14ac:dyDescent="0.1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103"/>
    </row>
    <row r="64" spans="1:12" s="55" customFormat="1" ht="21" customHeight="1" x14ac:dyDescent="0.1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103"/>
    </row>
    <row r="65" spans="1:12" s="55" customFormat="1" ht="21" customHeight="1" x14ac:dyDescent="0.1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103"/>
    </row>
    <row r="66" spans="1:12" s="55" customFormat="1" ht="21" customHeight="1" x14ac:dyDescent="0.1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103"/>
    </row>
    <row r="67" spans="1:12" s="55" customFormat="1" ht="21" customHeight="1" x14ac:dyDescent="0.1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103"/>
    </row>
    <row r="68" spans="1:12" s="55" customFormat="1" ht="21" customHeight="1" x14ac:dyDescent="0.1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103"/>
    </row>
    <row r="69" spans="1:12" s="55" customFormat="1" ht="21" customHeight="1" x14ac:dyDescent="0.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103"/>
    </row>
    <row r="70" spans="1:12" s="55" customFormat="1" ht="21" customHeight="1" x14ac:dyDescent="0.1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103"/>
    </row>
    <row r="71" spans="1:12" s="55" customFormat="1" ht="21" customHeight="1" x14ac:dyDescent="0.1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103"/>
    </row>
    <row r="72" spans="1:12" s="55" customFormat="1" ht="19.5" customHeight="1" x14ac:dyDescent="0.1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103"/>
    </row>
    <row r="73" spans="1:12" s="55" customFormat="1" ht="19.5" customHeight="1" x14ac:dyDescent="0.1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103"/>
    </row>
  </sheetData>
  <mergeCells count="11">
    <mergeCell ref="G1:I1"/>
    <mergeCell ref="C26:C29"/>
    <mergeCell ref="B26:B29"/>
    <mergeCell ref="B45:B46"/>
    <mergeCell ref="C45:C46"/>
    <mergeCell ref="F2:I2"/>
    <mergeCell ref="C47:C50"/>
    <mergeCell ref="B47:B50"/>
    <mergeCell ref="B17:C17"/>
    <mergeCell ref="C24:C25"/>
    <mergeCell ref="B24:B25"/>
  </mergeCells>
  <phoneticPr fontId="2"/>
  <pageMargins left="0.55118110236220474" right="0.55118110236220474" top="0.74803149606299213" bottom="0.43307086614173229" header="0.31496062992125984" footer="0.31496062992125984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view="pageBreakPreview" zoomScale="70" zoomScaleNormal="85" zoomScaleSheetLayoutView="70" workbookViewId="0">
      <pane ySplit="3" topLeftCell="A58" activePane="bottomLeft" state="frozen"/>
      <selection activeCell="D66" sqref="D66"/>
      <selection pane="bottomLeft" activeCell="I72" sqref="I72"/>
    </sheetView>
  </sheetViews>
  <sheetFormatPr defaultColWidth="19.5" defaultRowHeight="29.25" customHeight="1" x14ac:dyDescent="0.15"/>
  <cols>
    <col min="1" max="1" width="4.75" style="184" customWidth="1"/>
    <col min="2" max="2" width="4.75" style="185" customWidth="1"/>
    <col min="3" max="3" width="10.375" style="154" customWidth="1"/>
    <col min="4" max="4" width="5.375" style="196" customWidth="1"/>
    <col min="5" max="5" width="14.625" style="196" customWidth="1"/>
    <col min="6" max="6" width="8" style="187" customWidth="1"/>
    <col min="7" max="7" width="3.875" style="197" customWidth="1"/>
    <col min="8" max="8" width="20.875" style="205" customWidth="1"/>
    <col min="9" max="9" width="20.875" style="198" customWidth="1"/>
    <col min="10" max="10" width="11.875" style="190" customWidth="1"/>
    <col min="11" max="12" width="20.875" style="191" customWidth="1"/>
    <col min="13" max="13" width="11.875" style="192" customWidth="1"/>
    <col min="14" max="14" width="50.75" style="200" customWidth="1"/>
    <col min="15" max="16384" width="19.5" style="180"/>
  </cols>
  <sheetData>
    <row r="1" spans="1:17" s="160" customFormat="1" ht="27.75" customHeight="1" x14ac:dyDescent="0.5">
      <c r="A1" s="207" t="s">
        <v>137</v>
      </c>
      <c r="B1" s="153"/>
      <c r="C1" s="154"/>
      <c r="D1" s="155"/>
      <c r="E1" s="155"/>
      <c r="F1" s="156"/>
      <c r="G1" s="157"/>
      <c r="H1" s="201"/>
      <c r="I1" s="158"/>
      <c r="J1" s="211"/>
      <c r="K1" s="210" t="s">
        <v>159</v>
      </c>
      <c r="L1" s="246">
        <v>45279</v>
      </c>
      <c r="M1" s="246"/>
    </row>
    <row r="2" spans="1:17" s="160" customFormat="1" ht="27.75" customHeight="1" x14ac:dyDescent="0.15">
      <c r="A2" s="152"/>
      <c r="B2" s="153"/>
      <c r="C2" s="154"/>
      <c r="D2" s="155"/>
      <c r="E2" s="155"/>
      <c r="F2" s="156"/>
      <c r="G2" s="157"/>
      <c r="H2" s="201"/>
      <c r="I2" s="158"/>
      <c r="J2" s="159"/>
      <c r="L2" s="247" t="s">
        <v>139</v>
      </c>
      <c r="M2" s="247"/>
    </row>
    <row r="3" spans="1:17" s="160" customFormat="1" ht="29.25" customHeight="1" x14ac:dyDescent="0.15">
      <c r="A3" s="161" t="s">
        <v>55</v>
      </c>
      <c r="B3" s="162" t="s">
        <v>66</v>
      </c>
      <c r="C3" s="163" t="s">
        <v>54</v>
      </c>
      <c r="D3" s="163" t="s">
        <v>50</v>
      </c>
      <c r="E3" s="163" t="s">
        <v>90</v>
      </c>
      <c r="F3" s="162" t="s">
        <v>51</v>
      </c>
      <c r="G3" s="164" t="s">
        <v>49</v>
      </c>
      <c r="H3" s="165" t="s">
        <v>45</v>
      </c>
      <c r="I3" s="165" t="s">
        <v>46</v>
      </c>
      <c r="J3" s="165" t="s">
        <v>47</v>
      </c>
      <c r="K3" s="166" t="s">
        <v>48</v>
      </c>
      <c r="L3" s="166" t="s">
        <v>46</v>
      </c>
      <c r="M3" s="166" t="s">
        <v>47</v>
      </c>
      <c r="N3" s="167" t="s">
        <v>107</v>
      </c>
    </row>
    <row r="4" spans="1:17" s="160" customFormat="1" ht="33.75" customHeight="1" x14ac:dyDescent="0.15">
      <c r="A4" s="168">
        <v>1</v>
      </c>
      <c r="B4" s="169">
        <f>MONTH(C4)</f>
        <v>4</v>
      </c>
      <c r="C4" s="170">
        <v>45018</v>
      </c>
      <c r="D4" s="171" t="str">
        <f>TEXT(C4,"aaa")</f>
        <v>日</v>
      </c>
      <c r="E4" s="172" t="str">
        <f>IF(VLOOKUP(C4,'R5年間カレンダー'!$A$4:$C$399,3,FALSE)=0,"",VLOOKUP(C4,'R5年間カレンダー'!$A$4:$C$399,3,FALSE))</f>
        <v/>
      </c>
      <c r="F4" s="173"/>
      <c r="G4" s="174">
        <v>1</v>
      </c>
      <c r="H4" s="202" t="str">
        <f>VLOOKUP($G4,医療機関・薬局一覧!$A$3:$G$9,2,FALSE)</f>
        <v>垂水中央病院</v>
      </c>
      <c r="I4" s="175" t="str">
        <f>VLOOKUP($G4,医療機関・薬局一覧!$A$3:$G$9,3,FALSE)</f>
        <v>垂水市錦江町1-140</v>
      </c>
      <c r="J4" s="176" t="str">
        <f>VLOOKUP($G4,医療機関・薬局一覧!$A$3:$G$9,4,FALSE)</f>
        <v>32-5211</v>
      </c>
      <c r="K4" s="175" t="str">
        <f>VLOOKUP($G4,医療機関・薬局一覧!$A$3:$G$9,5,FALSE)</f>
        <v>垂水市民薬局</v>
      </c>
      <c r="L4" s="175" t="str">
        <f>VLOOKUP($G4,医療機関・薬局一覧!$A$3:$G$9,6,FALSE)</f>
        <v>垂水市錦江町1-135</v>
      </c>
      <c r="M4" s="176" t="str">
        <f>VLOOKUP($G4,医療機関・薬局一覧!$A$3:$G$9,7,FALSE)</f>
        <v>31-3737</v>
      </c>
      <c r="N4" s="208"/>
    </row>
    <row r="5" spans="1:17" s="160" customFormat="1" ht="33.75" customHeight="1" x14ac:dyDescent="0.15">
      <c r="A5" s="168">
        <v>2</v>
      </c>
      <c r="B5" s="169">
        <f t="shared" ref="B5:B72" si="0">MONTH(C5)</f>
        <v>4</v>
      </c>
      <c r="C5" s="170">
        <v>45025</v>
      </c>
      <c r="D5" s="171" t="str">
        <f t="shared" ref="D5:D72" si="1">TEXT(C5,"aaa")</f>
        <v>日</v>
      </c>
      <c r="E5" s="172" t="str">
        <f>IF(VLOOKUP(C5,'R5年間カレンダー'!$A$4:$C$399,3,FALSE)=0,"",VLOOKUP(C5,'R5年間カレンダー'!$A$4:$C$399,3,FALSE))</f>
        <v/>
      </c>
      <c r="F5" s="173"/>
      <c r="G5" s="174">
        <v>2</v>
      </c>
      <c r="H5" s="202" t="str">
        <f>VLOOKUP($G5,医療機関・薬局一覧!$A$3:$G$9,2,FALSE)</f>
        <v>池田温泉クリニック</v>
      </c>
      <c r="I5" s="175" t="str">
        <f>VLOOKUP($G5,医療機関・薬局一覧!$A$3:$G$9,3,FALSE)</f>
        <v>垂水市田神3536</v>
      </c>
      <c r="J5" s="176" t="str">
        <f>VLOOKUP($G5,医療機関・薬局一覧!$A$3:$G$9,4,FALSE)</f>
        <v>32-6161</v>
      </c>
      <c r="K5" s="175" t="str">
        <f>VLOOKUP($G5,医療機関・薬局一覧!$A$3:$G$9,5,FALSE)</f>
        <v>アルファー薬局</v>
      </c>
      <c r="L5" s="175" t="str">
        <f>VLOOKUP($G5,医療機関・薬局一覧!$A$3:$G$9,6,FALSE)</f>
        <v>垂水市田神3498-56</v>
      </c>
      <c r="M5" s="176" t="str">
        <f>VLOOKUP($G5,医療機関・薬局一覧!$A$3:$G$9,7,FALSE)</f>
        <v>32-6400</v>
      </c>
      <c r="N5" s="208"/>
    </row>
    <row r="6" spans="1:17" s="160" customFormat="1" ht="33.75" customHeight="1" x14ac:dyDescent="0.15">
      <c r="A6" s="168">
        <v>3</v>
      </c>
      <c r="B6" s="169">
        <f t="shared" si="0"/>
        <v>4</v>
      </c>
      <c r="C6" s="170">
        <v>45032</v>
      </c>
      <c r="D6" s="171" t="str">
        <f t="shared" si="1"/>
        <v>日</v>
      </c>
      <c r="E6" s="172" t="str">
        <f>IF(VLOOKUP(C6,'R5年間カレンダー'!$A$4:$C$399,3,FALSE)=0,"",VLOOKUP(C6,'R5年間カレンダー'!$A$4:$C$399,3,FALSE))</f>
        <v/>
      </c>
      <c r="F6" s="173"/>
      <c r="G6" s="174">
        <v>1</v>
      </c>
      <c r="H6" s="202" t="str">
        <f>VLOOKUP($G6,医療機関・薬局一覧!$A$3:$G$9,2,FALSE)</f>
        <v>垂水中央病院</v>
      </c>
      <c r="I6" s="175" t="str">
        <f>VLOOKUP($G6,医療機関・薬局一覧!$A$3:$G$9,3,FALSE)</f>
        <v>垂水市錦江町1-140</v>
      </c>
      <c r="J6" s="176" t="str">
        <f>VLOOKUP($G6,医療機関・薬局一覧!$A$3:$G$9,4,FALSE)</f>
        <v>32-5211</v>
      </c>
      <c r="K6" s="175" t="str">
        <f>VLOOKUP($G6,医療機関・薬局一覧!$A$3:$G$9,5,FALSE)</f>
        <v>垂水市民薬局</v>
      </c>
      <c r="L6" s="175" t="str">
        <f>VLOOKUP($G6,医療機関・薬局一覧!$A$3:$G$9,6,FALSE)</f>
        <v>垂水市錦江町1-135</v>
      </c>
      <c r="M6" s="176" t="str">
        <f>VLOOKUP($G6,医療機関・薬局一覧!$A$3:$G$9,7,FALSE)</f>
        <v>31-3737</v>
      </c>
      <c r="N6" s="208"/>
    </row>
    <row r="7" spans="1:17" s="160" customFormat="1" ht="33.75" customHeight="1" x14ac:dyDescent="0.15">
      <c r="A7" s="168">
        <v>4</v>
      </c>
      <c r="B7" s="169">
        <f t="shared" si="0"/>
        <v>4</v>
      </c>
      <c r="C7" s="170">
        <v>45039</v>
      </c>
      <c r="D7" s="171" t="str">
        <f t="shared" si="1"/>
        <v>日</v>
      </c>
      <c r="E7" s="172" t="str">
        <f>IF(VLOOKUP(C7,'R5年間カレンダー'!$A$4:$C$399,3,FALSE)=0,"",VLOOKUP(C7,'R5年間カレンダー'!$A$4:$C$399,3,FALSE))</f>
        <v/>
      </c>
      <c r="F7" s="173"/>
      <c r="G7" s="174">
        <v>3</v>
      </c>
      <c r="H7" s="202" t="str">
        <f>VLOOKUP($G7,医療機関・薬局一覧!$A$3:$G$9,2,FALSE)</f>
        <v>相良整形外科</v>
      </c>
      <c r="I7" s="175" t="str">
        <f>VLOOKUP($G7,医療機関・薬局一覧!$A$3:$G$9,3,FALSE)</f>
        <v>垂水市中央町27</v>
      </c>
      <c r="J7" s="176" t="str">
        <f>VLOOKUP($G7,医療機関・薬局一覧!$A$3:$G$9,4,FALSE)</f>
        <v>31-3081</v>
      </c>
      <c r="K7" s="175" t="str">
        <f>VLOOKUP($G7,医療機関・薬局一覧!$A$3:$G$9,5,FALSE)</f>
        <v>ライフ薬局</v>
      </c>
      <c r="L7" s="175" t="str">
        <f>VLOOKUP($G7,医療機関・薬局一覧!$A$3:$G$9,6,FALSE)</f>
        <v>垂水市中央町29</v>
      </c>
      <c r="M7" s="176" t="str">
        <f>VLOOKUP($G7,医療機関・薬局一覧!$A$3:$G$9,7,FALSE)</f>
        <v>31-3322</v>
      </c>
      <c r="N7" s="208"/>
    </row>
    <row r="8" spans="1:17" s="160" customFormat="1" ht="33.75" customHeight="1" x14ac:dyDescent="0.15">
      <c r="A8" s="168">
        <v>5</v>
      </c>
      <c r="B8" s="169">
        <f t="shared" si="0"/>
        <v>4</v>
      </c>
      <c r="C8" s="170">
        <v>45045</v>
      </c>
      <c r="D8" s="171" t="str">
        <f t="shared" si="1"/>
        <v>土</v>
      </c>
      <c r="E8" s="172" t="str">
        <f>IF(VLOOKUP(C8,'R5年間カレンダー'!$A$4:$C$399,3,FALSE)=0,"",VLOOKUP(C8,'R5年間カレンダー'!$A$4:$C$399,3,FALSE))</f>
        <v>昭和の日</v>
      </c>
      <c r="F8" s="173" t="s">
        <v>69</v>
      </c>
      <c r="G8" s="174">
        <v>5</v>
      </c>
      <c r="H8" s="202" t="str">
        <f>VLOOKUP($G8,医療機関・薬局一覧!$A$3:$G$9,2,FALSE)</f>
        <v>東内科小児科クリニック</v>
      </c>
      <c r="I8" s="175" t="str">
        <f>VLOOKUP($G8,医療機関・薬局一覧!$A$3:$G$9,3,FALSE)</f>
        <v>垂水市田神3485-1</v>
      </c>
      <c r="J8" s="176" t="str">
        <f>VLOOKUP($G8,医療機関・薬局一覧!$A$3:$G$9,4,FALSE)</f>
        <v>32-5522</v>
      </c>
      <c r="K8" s="175" t="str">
        <f>VLOOKUP($G8,医療機関・薬局一覧!$A$3:$G$9,5,FALSE)</f>
        <v>いちご薬局</v>
      </c>
      <c r="L8" s="175" t="str">
        <f>VLOOKUP($G8,医療機関・薬局一覧!$A$3:$G$9,6,FALSE)</f>
        <v>垂水市田神3479-3</v>
      </c>
      <c r="M8" s="176" t="str">
        <f>VLOOKUP($G8,医療機関・薬局一覧!$A$3:$G$9,7,FALSE)</f>
        <v>32-3656</v>
      </c>
      <c r="N8" s="209" t="s">
        <v>142</v>
      </c>
    </row>
    <row r="9" spans="1:17" s="160" customFormat="1" ht="33.75" customHeight="1" x14ac:dyDescent="0.15">
      <c r="A9" s="168">
        <v>6</v>
      </c>
      <c r="B9" s="169">
        <f t="shared" si="0"/>
        <v>4</v>
      </c>
      <c r="C9" s="170">
        <v>45046</v>
      </c>
      <c r="D9" s="171" t="str">
        <f t="shared" si="1"/>
        <v>日</v>
      </c>
      <c r="E9" s="172" t="str">
        <f>IF(VLOOKUP(C9,'R5年間カレンダー'!$A$4:$C$399,3,FALSE)=0,"",VLOOKUP(C9,'R5年間カレンダー'!$A$4:$C$399,3,FALSE))</f>
        <v/>
      </c>
      <c r="F9" s="173" t="s">
        <v>69</v>
      </c>
      <c r="G9" s="174">
        <v>1</v>
      </c>
      <c r="H9" s="202" t="str">
        <f>VLOOKUP($G9,医療機関・薬局一覧!$A$3:$G$9,2,FALSE)</f>
        <v>垂水中央病院</v>
      </c>
      <c r="I9" s="175" t="str">
        <f>VLOOKUP($G9,医療機関・薬局一覧!$A$3:$G$9,3,FALSE)</f>
        <v>垂水市錦江町1-140</v>
      </c>
      <c r="J9" s="176" t="str">
        <f>VLOOKUP($G9,医療機関・薬局一覧!$A$3:$G$9,4,FALSE)</f>
        <v>32-5211</v>
      </c>
      <c r="K9" s="175" t="str">
        <f>VLOOKUP($G9,医療機関・薬局一覧!$A$3:$G$9,5,FALSE)</f>
        <v>垂水市民薬局</v>
      </c>
      <c r="L9" s="175" t="str">
        <f>VLOOKUP($G9,医療機関・薬局一覧!$A$3:$G$9,6,FALSE)</f>
        <v>垂水市錦江町1-135</v>
      </c>
      <c r="M9" s="176" t="str">
        <f>VLOOKUP($G9,医療機関・薬局一覧!$A$3:$G$9,7,FALSE)</f>
        <v>31-3737</v>
      </c>
      <c r="N9" s="209" t="s">
        <v>143</v>
      </c>
    </row>
    <row r="10" spans="1:17" s="160" customFormat="1" ht="33.75" customHeight="1" x14ac:dyDescent="0.15">
      <c r="A10" s="168">
        <v>7</v>
      </c>
      <c r="B10" s="169">
        <f t="shared" si="0"/>
        <v>5</v>
      </c>
      <c r="C10" s="170">
        <v>45049</v>
      </c>
      <c r="D10" s="171" t="str">
        <f t="shared" si="1"/>
        <v>水</v>
      </c>
      <c r="E10" s="172" t="str">
        <f>IF(VLOOKUP(C10,'R5年間カレンダー'!$A$4:$C$399,3,FALSE)=0,"",VLOOKUP(C10,'R5年間カレンダー'!$A$4:$C$399,3,FALSE))</f>
        <v>憲法記念日</v>
      </c>
      <c r="F10" s="173" t="s">
        <v>69</v>
      </c>
      <c r="G10" s="174">
        <v>1</v>
      </c>
      <c r="H10" s="202" t="str">
        <f>VLOOKUP($G10,医療機関・薬局一覧!$A$3:$G$9,2,FALSE)</f>
        <v>垂水中央病院</v>
      </c>
      <c r="I10" s="175" t="str">
        <f>VLOOKUP($G10,医療機関・薬局一覧!$A$3:$G$9,3,FALSE)</f>
        <v>垂水市錦江町1-140</v>
      </c>
      <c r="J10" s="176" t="str">
        <f>VLOOKUP($G10,医療機関・薬局一覧!$A$3:$G$9,4,FALSE)</f>
        <v>32-5211</v>
      </c>
      <c r="K10" s="175" t="str">
        <f>VLOOKUP($G10,医療機関・薬局一覧!$A$3:$G$9,5,FALSE)</f>
        <v>垂水市民薬局</v>
      </c>
      <c r="L10" s="175" t="str">
        <f>VLOOKUP($G10,医療機関・薬局一覧!$A$3:$G$9,6,FALSE)</f>
        <v>垂水市錦江町1-135</v>
      </c>
      <c r="M10" s="176" t="str">
        <f>VLOOKUP($G10,医療機関・薬局一覧!$A$3:$G$9,7,FALSE)</f>
        <v>31-3737</v>
      </c>
      <c r="N10" s="208"/>
      <c r="P10" s="179"/>
      <c r="Q10" s="179"/>
    </row>
    <row r="11" spans="1:17" s="160" customFormat="1" ht="33.75" customHeight="1" x14ac:dyDescent="0.15">
      <c r="A11" s="168">
        <v>8</v>
      </c>
      <c r="B11" s="169">
        <f t="shared" si="0"/>
        <v>5</v>
      </c>
      <c r="C11" s="170">
        <v>45050</v>
      </c>
      <c r="D11" s="171" t="str">
        <f t="shared" si="1"/>
        <v>木</v>
      </c>
      <c r="E11" s="172" t="str">
        <f>IF(VLOOKUP(C11,'R5年間カレンダー'!$A$4:$C$399,3,FALSE)=0,"",VLOOKUP(C11,'R5年間カレンダー'!$A$4:$C$399,3,FALSE))</f>
        <v>みどりの日</v>
      </c>
      <c r="F11" s="173" t="s">
        <v>69</v>
      </c>
      <c r="G11" s="174">
        <v>7</v>
      </c>
      <c r="H11" s="202" t="str">
        <f>VLOOKUP($G11,医療機関・薬局一覧!$A$3:$G$9,2,FALSE)</f>
        <v>よしとみクリニック</v>
      </c>
      <c r="I11" s="175" t="str">
        <f>VLOOKUP($G11,医療機関・薬局一覧!$A$3:$G$9,3,FALSE)</f>
        <v>垂水市南松原町10</v>
      </c>
      <c r="J11" s="176" t="str">
        <f>VLOOKUP($G11,医療機関・薬局一覧!$A$3:$G$9,4,FALSE)</f>
        <v>45-4215</v>
      </c>
      <c r="K11" s="175" t="str">
        <f>VLOOKUP($G11,医療機関・薬局一覧!$A$3:$G$9,5,FALSE)</f>
        <v>小みかん薬局</v>
      </c>
      <c r="L11" s="175" t="str">
        <f>VLOOKUP($G11,医療機関・薬局一覧!$A$3:$G$9,6,FALSE)</f>
        <v>垂水市南松原町10</v>
      </c>
      <c r="M11" s="176" t="str">
        <f>VLOOKUP($G11,医療機関・薬局一覧!$A$3:$G$9,7,FALSE)</f>
        <v>32-8118</v>
      </c>
      <c r="N11" s="208"/>
    </row>
    <row r="12" spans="1:17" s="160" customFormat="1" ht="33.75" customHeight="1" x14ac:dyDescent="0.15">
      <c r="A12" s="168">
        <v>9</v>
      </c>
      <c r="B12" s="169">
        <f t="shared" si="0"/>
        <v>5</v>
      </c>
      <c r="C12" s="170">
        <v>45051</v>
      </c>
      <c r="D12" s="171" t="str">
        <f t="shared" si="1"/>
        <v>金</v>
      </c>
      <c r="E12" s="172" t="str">
        <f>IF(VLOOKUP(C12,'R5年間カレンダー'!$A$4:$C$399,3,FALSE)=0,"",VLOOKUP(C12,'R5年間カレンダー'!$A$4:$C$399,3,FALSE))</f>
        <v>こどもの日</v>
      </c>
      <c r="F12" s="173" t="s">
        <v>69</v>
      </c>
      <c r="G12" s="174">
        <v>1</v>
      </c>
      <c r="H12" s="202" t="str">
        <f>VLOOKUP($G12,医療機関・薬局一覧!$A$3:$G$9,2,FALSE)</f>
        <v>垂水中央病院</v>
      </c>
      <c r="I12" s="175" t="str">
        <f>VLOOKUP($G12,医療機関・薬局一覧!$A$3:$G$9,3,FALSE)</f>
        <v>垂水市錦江町1-140</v>
      </c>
      <c r="J12" s="176" t="str">
        <f>VLOOKUP($G12,医療機関・薬局一覧!$A$3:$G$9,4,FALSE)</f>
        <v>32-5211</v>
      </c>
      <c r="K12" s="175" t="str">
        <f>VLOOKUP($G12,医療機関・薬局一覧!$A$3:$G$9,5,FALSE)</f>
        <v>垂水市民薬局</v>
      </c>
      <c r="L12" s="175" t="str">
        <f>VLOOKUP($G12,医療機関・薬局一覧!$A$3:$G$9,6,FALSE)</f>
        <v>垂水市錦江町1-135</v>
      </c>
      <c r="M12" s="176" t="str">
        <f>VLOOKUP($G12,医療機関・薬局一覧!$A$3:$G$9,7,FALSE)</f>
        <v>31-3737</v>
      </c>
      <c r="N12" s="208"/>
    </row>
    <row r="13" spans="1:17" s="160" customFormat="1" ht="33.75" customHeight="1" x14ac:dyDescent="0.15">
      <c r="A13" s="168">
        <v>10</v>
      </c>
      <c r="B13" s="169">
        <f t="shared" si="0"/>
        <v>5</v>
      </c>
      <c r="C13" s="170">
        <v>45053</v>
      </c>
      <c r="D13" s="171" t="str">
        <f t="shared" si="1"/>
        <v>日</v>
      </c>
      <c r="E13" s="172" t="str">
        <f>IF(VLOOKUP(C13,'R5年間カレンダー'!$A$4:$C$399,3,FALSE)=0,"",VLOOKUP(C13,'R5年間カレンダー'!$A$4:$C$399,3,FALSE))</f>
        <v/>
      </c>
      <c r="F13" s="173"/>
      <c r="G13" s="174">
        <v>4</v>
      </c>
      <c r="H13" s="202" t="str">
        <f>VLOOKUP($G13,医療機関・薬局一覧!$A$3:$G$9,2,FALSE)</f>
        <v>桑波田診療所</v>
      </c>
      <c r="I13" s="175" t="str">
        <f>VLOOKUP($G13,医療機関・薬局一覧!$A$3:$G$9,3,FALSE)</f>
        <v>垂水市旭町53</v>
      </c>
      <c r="J13" s="176" t="str">
        <f>VLOOKUP($G13,医療機関・薬局一覧!$A$3:$G$9,4,FALSE)</f>
        <v>32-0002</v>
      </c>
      <c r="K13" s="175" t="str">
        <f>VLOOKUP($G13,医療機関・薬局一覧!$A$3:$G$9,5,FALSE)</f>
        <v>フタヤ薬局　垂水店</v>
      </c>
      <c r="L13" s="175" t="str">
        <f>VLOOKUP($G13,医療機関・薬局一覧!$A$3:$G$9,6,FALSE)</f>
        <v>垂水市旭町23</v>
      </c>
      <c r="M13" s="176" t="str">
        <f>VLOOKUP($G13,医療機関・薬局一覧!$A$3:$G$9,7,FALSE)</f>
        <v>32-7252</v>
      </c>
      <c r="N13" s="208"/>
    </row>
    <row r="14" spans="1:17" s="160" customFormat="1" ht="33.75" customHeight="1" x14ac:dyDescent="0.15">
      <c r="A14" s="168">
        <v>11</v>
      </c>
      <c r="B14" s="169">
        <f t="shared" si="0"/>
        <v>5</v>
      </c>
      <c r="C14" s="170">
        <v>45060</v>
      </c>
      <c r="D14" s="171" t="str">
        <f t="shared" si="1"/>
        <v>日</v>
      </c>
      <c r="E14" s="172" t="str">
        <f>IF(VLOOKUP(C14,'R5年間カレンダー'!$A$4:$C$399,3,FALSE)=0,"",VLOOKUP(C14,'R5年間カレンダー'!$A$4:$C$399,3,FALSE))</f>
        <v/>
      </c>
      <c r="F14" s="173"/>
      <c r="G14" s="174">
        <v>1</v>
      </c>
      <c r="H14" s="202" t="str">
        <f>VLOOKUP($G14,医療機関・薬局一覧!$A$3:$G$9,2,FALSE)</f>
        <v>垂水中央病院</v>
      </c>
      <c r="I14" s="175" t="str">
        <f>VLOOKUP($G14,医療機関・薬局一覧!$A$3:$G$9,3,FALSE)</f>
        <v>垂水市錦江町1-140</v>
      </c>
      <c r="J14" s="176" t="str">
        <f>VLOOKUP($G14,医療機関・薬局一覧!$A$3:$G$9,4,FALSE)</f>
        <v>32-5211</v>
      </c>
      <c r="K14" s="175" t="str">
        <f>VLOOKUP($G14,医療機関・薬局一覧!$A$3:$G$9,5,FALSE)</f>
        <v>垂水市民薬局</v>
      </c>
      <c r="L14" s="175" t="str">
        <f>VLOOKUP($G14,医療機関・薬局一覧!$A$3:$G$9,6,FALSE)</f>
        <v>垂水市錦江町1-135</v>
      </c>
      <c r="M14" s="176" t="str">
        <f>VLOOKUP($G14,医療機関・薬局一覧!$A$3:$G$9,7,FALSE)</f>
        <v>31-3737</v>
      </c>
      <c r="N14" s="208"/>
    </row>
    <row r="15" spans="1:17" s="160" customFormat="1" ht="33.75" customHeight="1" x14ac:dyDescent="0.15">
      <c r="A15" s="168">
        <v>12</v>
      </c>
      <c r="B15" s="169">
        <f t="shared" si="0"/>
        <v>5</v>
      </c>
      <c r="C15" s="170">
        <v>45067</v>
      </c>
      <c r="D15" s="171" t="str">
        <f t="shared" si="1"/>
        <v>日</v>
      </c>
      <c r="E15" s="172" t="str">
        <f>IF(VLOOKUP(C15,'R5年間カレンダー'!$A$4:$C$399,3,FALSE)=0,"",VLOOKUP(C15,'R5年間カレンダー'!$A$4:$C$399,3,FALSE))</f>
        <v/>
      </c>
      <c r="F15" s="173"/>
      <c r="G15" s="174">
        <v>6</v>
      </c>
      <c r="H15" s="202" t="str">
        <f>VLOOKUP($G15,医療機関・薬局一覧!$A$3:$G$9,2,FALSE)</f>
        <v>ふくまる皮フ科</v>
      </c>
      <c r="I15" s="175" t="str">
        <f>VLOOKUP($G15,医療機関・薬局一覧!$A$3:$G$9,3,FALSE)</f>
        <v>垂水市田神3480</v>
      </c>
      <c r="J15" s="176" t="str">
        <f>VLOOKUP($G15,医療機関・薬局一覧!$A$3:$G$9,4,FALSE)</f>
        <v>32-7771</v>
      </c>
      <c r="K15" s="175" t="str">
        <f>VLOOKUP($G15,医療機関・薬局一覧!$A$3:$G$9,5,FALSE)</f>
        <v>ヘルシー薬局　垂水店</v>
      </c>
      <c r="L15" s="175" t="str">
        <f>VLOOKUP($G15,医療機関・薬局一覧!$A$3:$G$9,6,FALSE)</f>
        <v>垂水市田神3481-3</v>
      </c>
      <c r="M15" s="176" t="str">
        <f>VLOOKUP($G15,医療機関・薬局一覧!$A$3:$G$9,7,FALSE)</f>
        <v>32-9022</v>
      </c>
      <c r="N15" s="208"/>
    </row>
    <row r="16" spans="1:17" s="160" customFormat="1" ht="33.75" customHeight="1" x14ac:dyDescent="0.15">
      <c r="A16" s="168">
        <v>13</v>
      </c>
      <c r="B16" s="169">
        <f t="shared" si="0"/>
        <v>5</v>
      </c>
      <c r="C16" s="170">
        <v>45074</v>
      </c>
      <c r="D16" s="171" t="str">
        <f t="shared" si="1"/>
        <v>日</v>
      </c>
      <c r="E16" s="172" t="str">
        <f>IF(VLOOKUP(C16,'R5年間カレンダー'!$A$4:$C$399,3,FALSE)=0,"",VLOOKUP(C16,'R5年間カレンダー'!$A$4:$C$399,3,FALSE))</f>
        <v/>
      </c>
      <c r="F16" s="173"/>
      <c r="G16" s="174">
        <v>1</v>
      </c>
      <c r="H16" s="202" t="str">
        <f>VLOOKUP($G16,医療機関・薬局一覧!$A$3:$G$9,2,FALSE)</f>
        <v>垂水中央病院</v>
      </c>
      <c r="I16" s="175" t="str">
        <f>VLOOKUP($G16,医療機関・薬局一覧!$A$3:$G$9,3,FALSE)</f>
        <v>垂水市錦江町1-140</v>
      </c>
      <c r="J16" s="176" t="str">
        <f>VLOOKUP($G16,医療機関・薬局一覧!$A$3:$G$9,4,FALSE)</f>
        <v>32-5211</v>
      </c>
      <c r="K16" s="175" t="str">
        <f>VLOOKUP($G16,医療機関・薬局一覧!$A$3:$G$9,5,FALSE)</f>
        <v>垂水市民薬局</v>
      </c>
      <c r="L16" s="175" t="str">
        <f>VLOOKUP($G16,医療機関・薬局一覧!$A$3:$G$9,6,FALSE)</f>
        <v>垂水市錦江町1-135</v>
      </c>
      <c r="M16" s="176" t="str">
        <f>VLOOKUP($G16,医療機関・薬局一覧!$A$3:$G$9,7,FALSE)</f>
        <v>31-3737</v>
      </c>
      <c r="N16" s="208"/>
    </row>
    <row r="17" spans="1:14" s="160" customFormat="1" ht="33.75" customHeight="1" x14ac:dyDescent="0.15">
      <c r="A17" s="168">
        <v>14</v>
      </c>
      <c r="B17" s="169">
        <f t="shared" si="0"/>
        <v>6</v>
      </c>
      <c r="C17" s="170">
        <v>45081</v>
      </c>
      <c r="D17" s="171" t="str">
        <f t="shared" si="1"/>
        <v>日</v>
      </c>
      <c r="E17" s="172" t="str">
        <f>IF(VLOOKUP(C17,'R5年間カレンダー'!$A$4:$C$399,3,FALSE)=0,"",VLOOKUP(C17,'R5年間カレンダー'!$A$4:$C$399,3,FALSE))</f>
        <v/>
      </c>
      <c r="F17" s="173"/>
      <c r="G17" s="174">
        <v>2</v>
      </c>
      <c r="H17" s="202" t="str">
        <f>VLOOKUP($G17,医療機関・薬局一覧!$A$3:$G$9,2,FALSE)</f>
        <v>池田温泉クリニック</v>
      </c>
      <c r="I17" s="175" t="str">
        <f>VLOOKUP($G17,医療機関・薬局一覧!$A$3:$G$9,3,FALSE)</f>
        <v>垂水市田神3536</v>
      </c>
      <c r="J17" s="176" t="str">
        <f>VLOOKUP($G17,医療機関・薬局一覧!$A$3:$G$9,4,FALSE)</f>
        <v>32-6161</v>
      </c>
      <c r="K17" s="175" t="str">
        <f>VLOOKUP($G17,医療機関・薬局一覧!$A$3:$G$9,5,FALSE)</f>
        <v>アルファー薬局</v>
      </c>
      <c r="L17" s="175" t="str">
        <f>VLOOKUP($G17,医療機関・薬局一覧!$A$3:$G$9,6,FALSE)</f>
        <v>垂水市田神3498-56</v>
      </c>
      <c r="M17" s="176" t="str">
        <f>VLOOKUP($G17,医療機関・薬局一覧!$A$3:$G$9,7,FALSE)</f>
        <v>32-6400</v>
      </c>
      <c r="N17" s="208"/>
    </row>
    <row r="18" spans="1:14" s="160" customFormat="1" ht="33.75" customHeight="1" x14ac:dyDescent="0.15">
      <c r="A18" s="168">
        <v>15</v>
      </c>
      <c r="B18" s="169">
        <f t="shared" si="0"/>
        <v>6</v>
      </c>
      <c r="C18" s="170">
        <v>45088</v>
      </c>
      <c r="D18" s="171" t="str">
        <f t="shared" si="1"/>
        <v>日</v>
      </c>
      <c r="E18" s="172" t="str">
        <f>IF(VLOOKUP(C18,'R5年間カレンダー'!$A$4:$C$399,3,FALSE)=0,"",VLOOKUP(C18,'R5年間カレンダー'!$A$4:$C$399,3,FALSE))</f>
        <v/>
      </c>
      <c r="F18" s="173"/>
      <c r="G18" s="174">
        <v>1</v>
      </c>
      <c r="H18" s="202" t="str">
        <f>VLOOKUP($G18,医療機関・薬局一覧!$A$3:$G$9,2,FALSE)</f>
        <v>垂水中央病院</v>
      </c>
      <c r="I18" s="175" t="str">
        <f>VLOOKUP($G18,医療機関・薬局一覧!$A$3:$G$9,3,FALSE)</f>
        <v>垂水市錦江町1-140</v>
      </c>
      <c r="J18" s="176" t="str">
        <f>VLOOKUP($G18,医療機関・薬局一覧!$A$3:$G$9,4,FALSE)</f>
        <v>32-5211</v>
      </c>
      <c r="K18" s="175" t="str">
        <f>VLOOKUP($G18,医療機関・薬局一覧!$A$3:$G$9,5,FALSE)</f>
        <v>垂水市民薬局</v>
      </c>
      <c r="L18" s="175" t="str">
        <f>VLOOKUP($G18,医療機関・薬局一覧!$A$3:$G$9,6,FALSE)</f>
        <v>垂水市錦江町1-135</v>
      </c>
      <c r="M18" s="176" t="str">
        <f>VLOOKUP($G18,医療機関・薬局一覧!$A$3:$G$9,7,FALSE)</f>
        <v>31-3737</v>
      </c>
      <c r="N18" s="208"/>
    </row>
    <row r="19" spans="1:14" s="160" customFormat="1" ht="33.75" customHeight="1" x14ac:dyDescent="0.15">
      <c r="A19" s="168">
        <v>16</v>
      </c>
      <c r="B19" s="169">
        <f t="shared" si="0"/>
        <v>6</v>
      </c>
      <c r="C19" s="170">
        <v>45095</v>
      </c>
      <c r="D19" s="171" t="str">
        <f t="shared" si="1"/>
        <v>日</v>
      </c>
      <c r="E19" s="172" t="str">
        <f>IF(VLOOKUP(C19,'R5年間カレンダー'!$A$4:$C$399,3,FALSE)=0,"",VLOOKUP(C19,'R5年間カレンダー'!$A$4:$C$399,3,FALSE))</f>
        <v/>
      </c>
      <c r="F19" s="173"/>
      <c r="G19" s="174">
        <v>3</v>
      </c>
      <c r="H19" s="202" t="str">
        <f>VLOOKUP($G19,医療機関・薬局一覧!$A$3:$G$9,2,FALSE)</f>
        <v>相良整形外科</v>
      </c>
      <c r="I19" s="175" t="str">
        <f>VLOOKUP($G19,医療機関・薬局一覧!$A$3:$G$9,3,FALSE)</f>
        <v>垂水市中央町27</v>
      </c>
      <c r="J19" s="176" t="str">
        <f>VLOOKUP($G19,医療機関・薬局一覧!$A$3:$G$9,4,FALSE)</f>
        <v>31-3081</v>
      </c>
      <c r="K19" s="175" t="str">
        <f>VLOOKUP($G19,医療機関・薬局一覧!$A$3:$G$9,5,FALSE)</f>
        <v>ライフ薬局</v>
      </c>
      <c r="L19" s="175" t="str">
        <f>VLOOKUP($G19,医療機関・薬局一覧!$A$3:$G$9,6,FALSE)</f>
        <v>垂水市中央町29</v>
      </c>
      <c r="M19" s="176" t="str">
        <f>VLOOKUP($G19,医療機関・薬局一覧!$A$3:$G$9,7,FALSE)</f>
        <v>31-3322</v>
      </c>
      <c r="N19" s="208"/>
    </row>
    <row r="20" spans="1:14" s="160" customFormat="1" ht="33.75" customHeight="1" x14ac:dyDescent="0.15">
      <c r="A20" s="168">
        <v>17</v>
      </c>
      <c r="B20" s="169">
        <f>MONTH(C20)</f>
        <v>6</v>
      </c>
      <c r="C20" s="170">
        <v>45102</v>
      </c>
      <c r="D20" s="171" t="str">
        <f t="shared" si="1"/>
        <v>日</v>
      </c>
      <c r="E20" s="172" t="str">
        <f>IF(VLOOKUP(C20,'R5年間カレンダー'!$A$4:$C$399,3,FALSE)=0,"",VLOOKUP(C20,'R5年間カレンダー'!$A$4:$C$399,3,FALSE))</f>
        <v/>
      </c>
      <c r="F20" s="173"/>
      <c r="G20" s="174">
        <v>1</v>
      </c>
      <c r="H20" s="202" t="str">
        <f>VLOOKUP($G20,医療機関・薬局一覧!$A$3:$G$9,2,FALSE)</f>
        <v>垂水中央病院</v>
      </c>
      <c r="I20" s="175" t="str">
        <f>VLOOKUP($G20,医療機関・薬局一覧!$A$3:$G$9,3,FALSE)</f>
        <v>垂水市錦江町1-140</v>
      </c>
      <c r="J20" s="176" t="str">
        <f>VLOOKUP($G20,医療機関・薬局一覧!$A$3:$G$9,4,FALSE)</f>
        <v>32-5211</v>
      </c>
      <c r="K20" s="175" t="str">
        <f>VLOOKUP($G20,医療機関・薬局一覧!$A$3:$G$9,5,FALSE)</f>
        <v>垂水市民薬局</v>
      </c>
      <c r="L20" s="175" t="str">
        <f>VLOOKUP($G20,医療機関・薬局一覧!$A$3:$G$9,6,FALSE)</f>
        <v>垂水市錦江町1-135</v>
      </c>
      <c r="M20" s="176" t="str">
        <f>VLOOKUP($G20,医療機関・薬局一覧!$A$3:$G$9,7,FALSE)</f>
        <v>31-3737</v>
      </c>
      <c r="N20" s="209"/>
    </row>
    <row r="21" spans="1:14" s="160" customFormat="1" ht="33.75" customHeight="1" x14ac:dyDescent="0.15">
      <c r="A21" s="168">
        <v>18</v>
      </c>
      <c r="B21" s="169">
        <f t="shared" si="0"/>
        <v>7</v>
      </c>
      <c r="C21" s="170">
        <v>45109</v>
      </c>
      <c r="D21" s="171" t="str">
        <f t="shared" si="1"/>
        <v>日</v>
      </c>
      <c r="E21" s="172" t="str">
        <f>IF(VLOOKUP(C21,'R5年間カレンダー'!$A$4:$C$399,3,FALSE)=0,"",VLOOKUP(C21,'R5年間カレンダー'!$A$4:$C$399,3,FALSE))</f>
        <v/>
      </c>
      <c r="F21" s="173"/>
      <c r="G21" s="174">
        <v>1</v>
      </c>
      <c r="H21" s="202" t="str">
        <f>VLOOKUP($G21,医療機関・薬局一覧!$A$3:$G$9,2,FALSE)</f>
        <v>垂水中央病院</v>
      </c>
      <c r="I21" s="175" t="str">
        <f>VLOOKUP($G21,医療機関・薬局一覧!$A$3:$G$9,3,FALSE)</f>
        <v>垂水市錦江町1-140</v>
      </c>
      <c r="J21" s="176" t="str">
        <f>VLOOKUP($G21,医療機関・薬局一覧!$A$3:$G$9,4,FALSE)</f>
        <v>32-5211</v>
      </c>
      <c r="K21" s="175" t="str">
        <f>VLOOKUP($G21,医療機関・薬局一覧!$A$3:$G$9,5,FALSE)</f>
        <v>垂水市民薬局</v>
      </c>
      <c r="L21" s="175" t="str">
        <f>VLOOKUP($G21,医療機関・薬局一覧!$A$3:$G$9,6,FALSE)</f>
        <v>垂水市錦江町1-135</v>
      </c>
      <c r="M21" s="176" t="str">
        <f>VLOOKUP($G21,医療機関・薬局一覧!$A$3:$G$9,7,FALSE)</f>
        <v>31-3737</v>
      </c>
      <c r="N21" s="209" t="s">
        <v>143</v>
      </c>
    </row>
    <row r="22" spans="1:14" s="160" customFormat="1" ht="33.75" customHeight="1" x14ac:dyDescent="0.15">
      <c r="A22" s="168">
        <v>19</v>
      </c>
      <c r="B22" s="169">
        <f t="shared" si="0"/>
        <v>7</v>
      </c>
      <c r="C22" s="170">
        <v>45116</v>
      </c>
      <c r="D22" s="171" t="str">
        <f t="shared" si="1"/>
        <v>日</v>
      </c>
      <c r="E22" s="172" t="str">
        <f>IF(VLOOKUP(C22,'R5年間カレンダー'!$A$4:$C$399,3,FALSE)=0,"",VLOOKUP(C22,'R5年間カレンダー'!$A$4:$C$399,3,FALSE))</f>
        <v/>
      </c>
      <c r="F22" s="173"/>
      <c r="G22" s="174">
        <v>1</v>
      </c>
      <c r="H22" s="202" t="str">
        <f>VLOOKUP($G22,医療機関・薬局一覧!$A$3:$G$9,2,FALSE)</f>
        <v>垂水中央病院</v>
      </c>
      <c r="I22" s="175" t="str">
        <f>VLOOKUP($G22,医療機関・薬局一覧!$A$3:$G$9,3,FALSE)</f>
        <v>垂水市錦江町1-140</v>
      </c>
      <c r="J22" s="176" t="str">
        <f>VLOOKUP($G22,医療機関・薬局一覧!$A$3:$G$9,4,FALSE)</f>
        <v>32-5211</v>
      </c>
      <c r="K22" s="175" t="str">
        <f>VLOOKUP($G22,医療機関・薬局一覧!$A$3:$G$9,5,FALSE)</f>
        <v>垂水市民薬局</v>
      </c>
      <c r="L22" s="175" t="str">
        <f>VLOOKUP($G22,医療機関・薬局一覧!$A$3:$G$9,6,FALSE)</f>
        <v>垂水市錦江町1-135</v>
      </c>
      <c r="M22" s="176" t="str">
        <f>VLOOKUP($G22,医療機関・薬局一覧!$A$3:$G$9,7,FALSE)</f>
        <v>31-3737</v>
      </c>
      <c r="N22" s="209"/>
    </row>
    <row r="23" spans="1:14" s="160" customFormat="1" ht="33.75" customHeight="1" x14ac:dyDescent="0.15">
      <c r="A23" s="168">
        <v>20</v>
      </c>
      <c r="B23" s="169">
        <f t="shared" si="0"/>
        <v>7</v>
      </c>
      <c r="C23" s="170">
        <v>45123</v>
      </c>
      <c r="D23" s="171" t="str">
        <f t="shared" si="1"/>
        <v>日</v>
      </c>
      <c r="E23" s="172" t="str">
        <f>IF(VLOOKUP(C23,'R5年間カレンダー'!$A$4:$C$399,3,FALSE)=0,"",VLOOKUP(C23,'R5年間カレンダー'!$A$4:$C$399,3,FALSE))</f>
        <v/>
      </c>
      <c r="F23" s="173"/>
      <c r="G23" s="174">
        <v>7</v>
      </c>
      <c r="H23" s="202" t="str">
        <f>VLOOKUP($G23,医療機関・薬局一覧!$A$3:$G$9,2,FALSE)</f>
        <v>よしとみクリニック</v>
      </c>
      <c r="I23" s="175" t="str">
        <f>VLOOKUP($G23,医療機関・薬局一覧!$A$3:$G$9,3,FALSE)</f>
        <v>垂水市南松原町10</v>
      </c>
      <c r="J23" s="176" t="str">
        <f>VLOOKUP($G23,医療機関・薬局一覧!$A$3:$G$9,4,FALSE)</f>
        <v>45-4215</v>
      </c>
      <c r="K23" s="175" t="str">
        <f>VLOOKUP($G23,医療機関・薬局一覧!$A$3:$G$9,5,FALSE)</f>
        <v>小みかん薬局</v>
      </c>
      <c r="L23" s="175" t="str">
        <f>VLOOKUP($G23,医療機関・薬局一覧!$A$3:$G$9,6,FALSE)</f>
        <v>垂水市南松原町10</v>
      </c>
      <c r="M23" s="176" t="str">
        <f>VLOOKUP($G23,医療機関・薬局一覧!$A$3:$G$9,7,FALSE)</f>
        <v>32-8118</v>
      </c>
      <c r="N23" s="208"/>
    </row>
    <row r="24" spans="1:14" s="160" customFormat="1" ht="33.75" customHeight="1" x14ac:dyDescent="0.15">
      <c r="A24" s="168">
        <v>21</v>
      </c>
      <c r="B24" s="169">
        <f t="shared" si="0"/>
        <v>7</v>
      </c>
      <c r="C24" s="170">
        <v>45124</v>
      </c>
      <c r="D24" s="171" t="str">
        <f t="shared" si="1"/>
        <v>月</v>
      </c>
      <c r="E24" s="172" t="str">
        <f>IF(VLOOKUP(C24,'R5年間カレンダー'!$A$4:$C$399,3,FALSE)=0,"",VLOOKUP(C24,'R5年間カレンダー'!$A$4:$C$399,3,FALSE))</f>
        <v>海の日</v>
      </c>
      <c r="F24" s="173"/>
      <c r="G24" s="174">
        <v>1</v>
      </c>
      <c r="H24" s="202" t="str">
        <f>VLOOKUP($G24,医療機関・薬局一覧!$A$3:$G$9,2,FALSE)</f>
        <v>垂水中央病院</v>
      </c>
      <c r="I24" s="175" t="str">
        <f>VLOOKUP($G24,医療機関・薬局一覧!$A$3:$G$9,3,FALSE)</f>
        <v>垂水市錦江町1-140</v>
      </c>
      <c r="J24" s="176" t="str">
        <f>VLOOKUP($G24,医療機関・薬局一覧!$A$3:$G$9,4,FALSE)</f>
        <v>32-5211</v>
      </c>
      <c r="K24" s="175" t="str">
        <f>VLOOKUP($G24,医療機関・薬局一覧!$A$3:$G$9,5,FALSE)</f>
        <v>垂水市民薬局</v>
      </c>
      <c r="L24" s="175" t="str">
        <f>VLOOKUP($G24,医療機関・薬局一覧!$A$3:$G$9,6,FALSE)</f>
        <v>垂水市錦江町1-135</v>
      </c>
      <c r="M24" s="176" t="str">
        <f>VLOOKUP($G24,医療機関・薬局一覧!$A$3:$G$9,7,FALSE)</f>
        <v>31-3737</v>
      </c>
      <c r="N24" s="208"/>
    </row>
    <row r="25" spans="1:14" s="160" customFormat="1" ht="33.75" customHeight="1" x14ac:dyDescent="0.15">
      <c r="A25" s="168">
        <v>22</v>
      </c>
      <c r="B25" s="169">
        <f t="shared" si="0"/>
        <v>7</v>
      </c>
      <c r="C25" s="170">
        <v>45130</v>
      </c>
      <c r="D25" s="171" t="str">
        <f t="shared" si="1"/>
        <v>日</v>
      </c>
      <c r="E25" s="172" t="str">
        <f>IF(VLOOKUP(C25,'R5年間カレンダー'!$A$4:$C$399,3,FALSE)=0,"",VLOOKUP(C25,'R5年間カレンダー'!$A$4:$C$399,3,FALSE))</f>
        <v/>
      </c>
      <c r="F25" s="173"/>
      <c r="G25" s="174">
        <v>4</v>
      </c>
      <c r="H25" s="202" t="str">
        <f>VLOOKUP($G25,医療機関・薬局一覧!$A$3:$G$9,2,FALSE)</f>
        <v>桑波田診療所</v>
      </c>
      <c r="I25" s="175" t="str">
        <f>VLOOKUP($G25,医療機関・薬局一覧!$A$3:$G$9,3,FALSE)</f>
        <v>垂水市旭町53</v>
      </c>
      <c r="J25" s="176" t="str">
        <f>VLOOKUP($G25,医療機関・薬局一覧!$A$3:$G$9,4,FALSE)</f>
        <v>32-0002</v>
      </c>
      <c r="K25" s="175" t="str">
        <f>VLOOKUP($G25,医療機関・薬局一覧!$A$3:$G$9,5,FALSE)</f>
        <v>フタヤ薬局　垂水店</v>
      </c>
      <c r="L25" s="175" t="str">
        <f>VLOOKUP($G25,医療機関・薬局一覧!$A$3:$G$9,6,FALSE)</f>
        <v>垂水市旭町23</v>
      </c>
      <c r="M25" s="176" t="str">
        <f>VLOOKUP($G25,医療機関・薬局一覧!$A$3:$G$9,7,FALSE)</f>
        <v>32-7252</v>
      </c>
      <c r="N25" s="208"/>
    </row>
    <row r="26" spans="1:14" s="160" customFormat="1" ht="33.75" customHeight="1" x14ac:dyDescent="0.15">
      <c r="A26" s="168">
        <v>23</v>
      </c>
      <c r="B26" s="169">
        <f t="shared" si="0"/>
        <v>7</v>
      </c>
      <c r="C26" s="170">
        <v>45137</v>
      </c>
      <c r="D26" s="171" t="str">
        <f t="shared" si="1"/>
        <v>日</v>
      </c>
      <c r="E26" s="172" t="str">
        <f>IF(VLOOKUP(C26,'R5年間カレンダー'!$A$4:$C$399,3,FALSE)=0,"",VLOOKUP(C26,'R5年間カレンダー'!$A$4:$C$399,3,FALSE))</f>
        <v/>
      </c>
      <c r="F26" s="173"/>
      <c r="G26" s="174">
        <v>5</v>
      </c>
      <c r="H26" s="202" t="str">
        <f>VLOOKUP($G26,医療機関・薬局一覧!$A$3:$G$9,2,FALSE)</f>
        <v>東内科小児科クリニック</v>
      </c>
      <c r="I26" s="175" t="str">
        <f>VLOOKUP($G26,医療機関・薬局一覧!$A$3:$G$9,3,FALSE)</f>
        <v>垂水市田神3485-1</v>
      </c>
      <c r="J26" s="176" t="str">
        <f>VLOOKUP($G26,医療機関・薬局一覧!$A$3:$G$9,4,FALSE)</f>
        <v>32-5522</v>
      </c>
      <c r="K26" s="175" t="str">
        <f>VLOOKUP($G26,医療機関・薬局一覧!$A$3:$G$9,5,FALSE)</f>
        <v>いちご薬局</v>
      </c>
      <c r="L26" s="175" t="str">
        <f>VLOOKUP($G26,医療機関・薬局一覧!$A$3:$G$9,6,FALSE)</f>
        <v>垂水市田神3479-3</v>
      </c>
      <c r="M26" s="176" t="str">
        <f>VLOOKUP($G26,医療機関・薬局一覧!$A$3:$G$9,7,FALSE)</f>
        <v>32-3656</v>
      </c>
      <c r="N26" s="209" t="s">
        <v>142</v>
      </c>
    </row>
    <row r="27" spans="1:14" s="160" customFormat="1" ht="34.5" customHeight="1" x14ac:dyDescent="0.15">
      <c r="A27" s="168">
        <v>24</v>
      </c>
      <c r="B27" s="169">
        <f t="shared" si="0"/>
        <v>8</v>
      </c>
      <c r="C27" s="170">
        <v>45144</v>
      </c>
      <c r="D27" s="171" t="str">
        <f t="shared" si="1"/>
        <v>日</v>
      </c>
      <c r="E27" s="172" t="str">
        <f>IF(VLOOKUP(C27,'R5年間カレンダー'!$A$4:$C$399,3,FALSE)=0,"",VLOOKUP(C27,'R5年間カレンダー'!$A$4:$C$399,3,FALSE))</f>
        <v/>
      </c>
      <c r="F27" s="173"/>
      <c r="G27" s="174">
        <v>6</v>
      </c>
      <c r="H27" s="202" t="str">
        <f>VLOOKUP($G27,医療機関・薬局一覧!$A$3:$G$9,2,FALSE)</f>
        <v>ふくまる皮フ科</v>
      </c>
      <c r="I27" s="175" t="str">
        <f>VLOOKUP($G27,医療機関・薬局一覧!$A$3:$G$9,3,FALSE)</f>
        <v>垂水市田神3480</v>
      </c>
      <c r="J27" s="176" t="str">
        <f>VLOOKUP($G27,医療機関・薬局一覧!$A$3:$G$9,4,FALSE)</f>
        <v>32-7771</v>
      </c>
      <c r="K27" s="175" t="str">
        <f>VLOOKUP($G27,医療機関・薬局一覧!$A$3:$G$9,5,FALSE)</f>
        <v>ヘルシー薬局　垂水店</v>
      </c>
      <c r="L27" s="175" t="str">
        <f>VLOOKUP($G27,医療機関・薬局一覧!$A$3:$G$9,6,FALSE)</f>
        <v>垂水市田神3481-3</v>
      </c>
      <c r="M27" s="176" t="str">
        <f>VLOOKUP($G27,医療機関・薬局一覧!$A$3:$G$9,7,FALSE)</f>
        <v>32-9022</v>
      </c>
      <c r="N27" s="208"/>
    </row>
    <row r="28" spans="1:14" s="160" customFormat="1" ht="34.5" customHeight="1" x14ac:dyDescent="0.15">
      <c r="A28" s="168">
        <v>25</v>
      </c>
      <c r="B28" s="169">
        <f t="shared" si="0"/>
        <v>8</v>
      </c>
      <c r="C28" s="170">
        <v>45149</v>
      </c>
      <c r="D28" s="171" t="str">
        <f t="shared" si="1"/>
        <v>金</v>
      </c>
      <c r="E28" s="172" t="str">
        <f>IF(VLOOKUP(C28,'R5年間カレンダー'!$A$4:$C$399,3,FALSE)=0,"",VLOOKUP(C28,'R5年間カレンダー'!$A$4:$C$399,3,FALSE))</f>
        <v>山の日</v>
      </c>
      <c r="F28" s="173"/>
      <c r="G28" s="174">
        <v>1</v>
      </c>
      <c r="H28" s="202" t="str">
        <f>VLOOKUP($G28,医療機関・薬局一覧!$A$3:$G$9,2,FALSE)</f>
        <v>垂水中央病院</v>
      </c>
      <c r="I28" s="175" t="str">
        <f>VLOOKUP($G28,医療機関・薬局一覧!$A$3:$G$9,3,FALSE)</f>
        <v>垂水市錦江町1-140</v>
      </c>
      <c r="J28" s="176" t="str">
        <f>VLOOKUP($G28,医療機関・薬局一覧!$A$3:$G$9,4,FALSE)</f>
        <v>32-5211</v>
      </c>
      <c r="K28" s="175" t="str">
        <f>VLOOKUP($G28,医療機関・薬局一覧!$A$3:$G$9,5,FALSE)</f>
        <v>垂水市民薬局</v>
      </c>
      <c r="L28" s="175" t="str">
        <f>VLOOKUP($G28,医療機関・薬局一覧!$A$3:$G$9,6,FALSE)</f>
        <v>垂水市錦江町1-135</v>
      </c>
      <c r="M28" s="176" t="str">
        <f>VLOOKUP($G28,医療機関・薬局一覧!$A$3:$G$9,7,FALSE)</f>
        <v>31-3737</v>
      </c>
      <c r="N28" s="208"/>
    </row>
    <row r="29" spans="1:14" s="160" customFormat="1" ht="34.5" customHeight="1" x14ac:dyDescent="0.15">
      <c r="A29" s="168">
        <v>26</v>
      </c>
      <c r="B29" s="169">
        <f t="shared" si="0"/>
        <v>8</v>
      </c>
      <c r="C29" s="170">
        <v>45151</v>
      </c>
      <c r="D29" s="171" t="str">
        <f t="shared" si="1"/>
        <v>日</v>
      </c>
      <c r="E29" s="172" t="str">
        <f>IF(VLOOKUP(C29,'R5年間カレンダー'!$A$4:$C$399,3,FALSE)=0,"",VLOOKUP(C29,'R5年間カレンダー'!$A$4:$C$399,3,FALSE))</f>
        <v/>
      </c>
      <c r="F29" s="173"/>
      <c r="G29" s="174">
        <v>2</v>
      </c>
      <c r="H29" s="202" t="str">
        <f>VLOOKUP($G29,医療機関・薬局一覧!$A$3:$G$9,2,FALSE)</f>
        <v>池田温泉クリニック</v>
      </c>
      <c r="I29" s="175" t="str">
        <f>VLOOKUP($G29,医療機関・薬局一覧!$A$3:$G$9,3,FALSE)</f>
        <v>垂水市田神3536</v>
      </c>
      <c r="J29" s="176" t="str">
        <f>VLOOKUP($G29,医療機関・薬局一覧!$A$3:$G$9,4,FALSE)</f>
        <v>32-6161</v>
      </c>
      <c r="K29" s="175" t="str">
        <f>VLOOKUP($G29,医療機関・薬局一覧!$A$3:$G$9,5,FALSE)</f>
        <v>アルファー薬局</v>
      </c>
      <c r="L29" s="175" t="str">
        <f>VLOOKUP($G29,医療機関・薬局一覧!$A$3:$G$9,6,FALSE)</f>
        <v>垂水市田神3498-56</v>
      </c>
      <c r="M29" s="176" t="str">
        <f>VLOOKUP($G29,医療機関・薬局一覧!$A$3:$G$9,7,FALSE)</f>
        <v>32-6400</v>
      </c>
      <c r="N29" s="208"/>
    </row>
    <row r="30" spans="1:14" s="160" customFormat="1" ht="34.5" customHeight="1" x14ac:dyDescent="0.15">
      <c r="A30" s="168">
        <v>27</v>
      </c>
      <c r="B30" s="169">
        <f t="shared" si="0"/>
        <v>8</v>
      </c>
      <c r="C30" s="170">
        <v>45158</v>
      </c>
      <c r="D30" s="171" t="str">
        <f t="shared" si="1"/>
        <v>日</v>
      </c>
      <c r="E30" s="172" t="str">
        <f>IF(VLOOKUP(C30,'R5年間カレンダー'!$A$4:$C$399,3,FALSE)=0,"",VLOOKUP(C30,'R5年間カレンダー'!$A$4:$C$399,3,FALSE))</f>
        <v/>
      </c>
      <c r="F30" s="173"/>
      <c r="G30" s="174">
        <v>1</v>
      </c>
      <c r="H30" s="202" t="str">
        <f>VLOOKUP($G30,医療機関・薬局一覧!$A$3:$G$9,2,FALSE)</f>
        <v>垂水中央病院</v>
      </c>
      <c r="I30" s="175" t="str">
        <f>VLOOKUP($G30,医療機関・薬局一覧!$A$3:$G$9,3,FALSE)</f>
        <v>垂水市錦江町1-140</v>
      </c>
      <c r="J30" s="176" t="str">
        <f>VLOOKUP($G30,医療機関・薬局一覧!$A$3:$G$9,4,FALSE)</f>
        <v>32-5211</v>
      </c>
      <c r="K30" s="175" t="str">
        <f>VLOOKUP($G30,医療機関・薬局一覧!$A$3:$G$9,5,FALSE)</f>
        <v>垂水市民薬局</v>
      </c>
      <c r="L30" s="175" t="str">
        <f>VLOOKUP($G30,医療機関・薬局一覧!$A$3:$G$9,6,FALSE)</f>
        <v>垂水市錦江町1-135</v>
      </c>
      <c r="M30" s="176" t="str">
        <f>VLOOKUP($G30,医療機関・薬局一覧!$A$3:$G$9,7,FALSE)</f>
        <v>31-3737</v>
      </c>
      <c r="N30" s="208"/>
    </row>
    <row r="31" spans="1:14" s="160" customFormat="1" ht="34.5" customHeight="1" x14ac:dyDescent="0.15">
      <c r="A31" s="168">
        <v>28</v>
      </c>
      <c r="B31" s="169">
        <f t="shared" si="0"/>
        <v>8</v>
      </c>
      <c r="C31" s="170">
        <v>45165</v>
      </c>
      <c r="D31" s="171" t="str">
        <f t="shared" si="1"/>
        <v>日</v>
      </c>
      <c r="E31" s="172" t="str">
        <f>IF(VLOOKUP(C31,'R5年間カレンダー'!$A$4:$C$399,3,FALSE)=0,"",VLOOKUP(C31,'R5年間カレンダー'!$A$4:$C$399,3,FALSE))</f>
        <v/>
      </c>
      <c r="F31" s="173"/>
      <c r="G31" s="174">
        <v>3</v>
      </c>
      <c r="H31" s="202" t="str">
        <f>VLOOKUP($G31,医療機関・薬局一覧!$A$3:$G$9,2,FALSE)</f>
        <v>相良整形外科</v>
      </c>
      <c r="I31" s="175" t="str">
        <f>VLOOKUP($G31,医療機関・薬局一覧!$A$3:$G$9,3,FALSE)</f>
        <v>垂水市中央町27</v>
      </c>
      <c r="J31" s="176" t="str">
        <f>VLOOKUP($G31,医療機関・薬局一覧!$A$3:$G$9,4,FALSE)</f>
        <v>31-3081</v>
      </c>
      <c r="K31" s="175" t="str">
        <f>VLOOKUP($G31,医療機関・薬局一覧!$A$3:$G$9,5,FALSE)</f>
        <v>ライフ薬局</v>
      </c>
      <c r="L31" s="175" t="str">
        <f>VLOOKUP($G31,医療機関・薬局一覧!$A$3:$G$9,6,FALSE)</f>
        <v>垂水市中央町29</v>
      </c>
      <c r="M31" s="176" t="str">
        <f>VLOOKUP($G31,医療機関・薬局一覧!$A$3:$G$9,7,FALSE)</f>
        <v>31-3322</v>
      </c>
      <c r="N31" s="208"/>
    </row>
    <row r="32" spans="1:14" s="160" customFormat="1" ht="34.5" customHeight="1" x14ac:dyDescent="0.15">
      <c r="A32" s="168">
        <v>29</v>
      </c>
      <c r="B32" s="169">
        <f t="shared" si="0"/>
        <v>9</v>
      </c>
      <c r="C32" s="170">
        <v>45172</v>
      </c>
      <c r="D32" s="171" t="str">
        <f t="shared" si="1"/>
        <v>日</v>
      </c>
      <c r="E32" s="172" t="str">
        <f>IF(VLOOKUP(C32,'R5年間カレンダー'!$A$4:$C$399,3,FALSE)=0,"",VLOOKUP(C32,'R5年間カレンダー'!$A$4:$C$399,3,FALSE))</f>
        <v/>
      </c>
      <c r="F32" s="173"/>
      <c r="G32" s="174">
        <v>1</v>
      </c>
      <c r="H32" s="202" t="str">
        <f>VLOOKUP($G32,医療機関・薬局一覧!$A$3:$G$9,2,FALSE)</f>
        <v>垂水中央病院</v>
      </c>
      <c r="I32" s="175" t="str">
        <f>VLOOKUP($G32,医療機関・薬局一覧!$A$3:$G$9,3,FALSE)</f>
        <v>垂水市錦江町1-140</v>
      </c>
      <c r="J32" s="176" t="str">
        <f>VLOOKUP($G32,医療機関・薬局一覧!$A$3:$G$9,4,FALSE)</f>
        <v>32-5211</v>
      </c>
      <c r="K32" s="175" t="str">
        <f>VLOOKUP($G32,医療機関・薬局一覧!$A$3:$G$9,5,FALSE)</f>
        <v>垂水市民薬局</v>
      </c>
      <c r="L32" s="175" t="str">
        <f>VLOOKUP($G32,医療機関・薬局一覧!$A$3:$G$9,6,FALSE)</f>
        <v>垂水市錦江町1-135</v>
      </c>
      <c r="M32" s="176" t="str">
        <f>VLOOKUP($G32,医療機関・薬局一覧!$A$3:$G$9,7,FALSE)</f>
        <v>31-3737</v>
      </c>
      <c r="N32" s="208"/>
    </row>
    <row r="33" spans="1:16" s="160" customFormat="1" ht="34.5" customHeight="1" x14ac:dyDescent="0.15">
      <c r="A33" s="168">
        <v>30</v>
      </c>
      <c r="B33" s="169">
        <f t="shared" si="0"/>
        <v>9</v>
      </c>
      <c r="C33" s="170">
        <v>45179</v>
      </c>
      <c r="D33" s="171" t="str">
        <f t="shared" si="1"/>
        <v>日</v>
      </c>
      <c r="E33" s="172" t="str">
        <f>IF(VLOOKUP(C33,'R5年間カレンダー'!$A$4:$C$399,3,FALSE)=0,"",VLOOKUP(C33,'R5年間カレンダー'!$A$4:$C$399,3,FALSE))</f>
        <v/>
      </c>
      <c r="F33" s="173"/>
      <c r="G33" s="174">
        <v>4</v>
      </c>
      <c r="H33" s="202" t="str">
        <f>VLOOKUP($G33,医療機関・薬局一覧!$A$3:$G$9,2,FALSE)</f>
        <v>桑波田診療所</v>
      </c>
      <c r="I33" s="175" t="str">
        <f>VLOOKUP($G33,医療機関・薬局一覧!$A$3:$G$9,3,FALSE)</f>
        <v>垂水市旭町53</v>
      </c>
      <c r="J33" s="176" t="str">
        <f>VLOOKUP($G33,医療機関・薬局一覧!$A$3:$G$9,4,FALSE)</f>
        <v>32-0002</v>
      </c>
      <c r="K33" s="175" t="str">
        <f>VLOOKUP($G33,医療機関・薬局一覧!$A$3:$G$9,5,FALSE)</f>
        <v>フタヤ薬局　垂水店</v>
      </c>
      <c r="L33" s="175" t="str">
        <f>VLOOKUP($G33,医療機関・薬局一覧!$A$3:$G$9,6,FALSE)</f>
        <v>垂水市旭町23</v>
      </c>
      <c r="M33" s="176" t="str">
        <f>VLOOKUP($G33,医療機関・薬局一覧!$A$3:$G$9,7,FALSE)</f>
        <v>32-7252</v>
      </c>
      <c r="N33" s="209" t="s">
        <v>146</v>
      </c>
    </row>
    <row r="34" spans="1:16" ht="34.5" customHeight="1" x14ac:dyDescent="0.15">
      <c r="A34" s="168">
        <v>31</v>
      </c>
      <c r="B34" s="169">
        <f t="shared" si="0"/>
        <v>9</v>
      </c>
      <c r="C34" s="170">
        <v>45186</v>
      </c>
      <c r="D34" s="171" t="str">
        <f t="shared" si="1"/>
        <v>日</v>
      </c>
      <c r="E34" s="172" t="str">
        <f>IF(VLOOKUP(C34,'R5年間カレンダー'!$A$4:$C$399,3,FALSE)=0,"",VLOOKUP(C34,'R5年間カレンダー'!$A$4:$C$399,3,FALSE))</f>
        <v/>
      </c>
      <c r="F34" s="173"/>
      <c r="G34" s="174">
        <v>1</v>
      </c>
      <c r="H34" s="202" t="str">
        <f>VLOOKUP($G34,医療機関・薬局一覧!$A$3:$G$9,2,FALSE)</f>
        <v>垂水中央病院</v>
      </c>
      <c r="I34" s="175" t="str">
        <f>VLOOKUP($G34,医療機関・薬局一覧!$A$3:$G$9,3,FALSE)</f>
        <v>垂水市錦江町1-140</v>
      </c>
      <c r="J34" s="176" t="str">
        <f>VLOOKUP($G34,医療機関・薬局一覧!$A$3:$G$9,4,FALSE)</f>
        <v>32-5211</v>
      </c>
      <c r="K34" s="175" t="str">
        <f>VLOOKUP($G34,医療機関・薬局一覧!$A$3:$G$9,5,FALSE)</f>
        <v>垂水市民薬局</v>
      </c>
      <c r="L34" s="175" t="str">
        <f>VLOOKUP($G34,医療機関・薬局一覧!$A$3:$G$9,6,FALSE)</f>
        <v>垂水市錦江町1-135</v>
      </c>
      <c r="M34" s="176" t="str">
        <f>VLOOKUP($G34,医療機関・薬局一覧!$A$3:$G$9,7,FALSE)</f>
        <v>31-3737</v>
      </c>
      <c r="N34" s="208"/>
    </row>
    <row r="35" spans="1:16" ht="34.5" customHeight="1" x14ac:dyDescent="0.15">
      <c r="A35" s="168">
        <v>32</v>
      </c>
      <c r="B35" s="169">
        <f t="shared" si="0"/>
        <v>9</v>
      </c>
      <c r="C35" s="170">
        <v>45187</v>
      </c>
      <c r="D35" s="171" t="str">
        <f t="shared" si="1"/>
        <v>月</v>
      </c>
      <c r="E35" s="172" t="str">
        <f>IF(VLOOKUP(C35,'R5年間カレンダー'!$A$4:$C$399,3,FALSE)=0,"",VLOOKUP(C35,'R5年間カレンダー'!$A$4:$C$399,3,FALSE))</f>
        <v>敬老の日</v>
      </c>
      <c r="F35" s="173"/>
      <c r="G35" s="174">
        <v>7</v>
      </c>
      <c r="H35" s="202" t="str">
        <f>VLOOKUP($G35,医療機関・薬局一覧!$A$3:$G$9,2,FALSE)</f>
        <v>よしとみクリニック</v>
      </c>
      <c r="I35" s="175" t="str">
        <f>VLOOKUP($G35,医療機関・薬局一覧!$A$3:$G$9,3,FALSE)</f>
        <v>垂水市南松原町10</v>
      </c>
      <c r="J35" s="176" t="str">
        <f>VLOOKUP($G35,医療機関・薬局一覧!$A$3:$G$9,4,FALSE)</f>
        <v>45-4215</v>
      </c>
      <c r="K35" s="175" t="str">
        <f>VLOOKUP($G35,医療機関・薬局一覧!$A$3:$G$9,5,FALSE)</f>
        <v>小みかん薬局</v>
      </c>
      <c r="L35" s="175" t="str">
        <f>VLOOKUP($G35,医療機関・薬局一覧!$A$3:$G$9,6,FALSE)</f>
        <v>垂水市南松原町10</v>
      </c>
      <c r="M35" s="176" t="str">
        <f>VLOOKUP($G35,医療機関・薬局一覧!$A$3:$G$9,7,FALSE)</f>
        <v>32-8118</v>
      </c>
      <c r="N35" s="208"/>
    </row>
    <row r="36" spans="1:16" ht="34.5" customHeight="1" x14ac:dyDescent="0.15">
      <c r="A36" s="168">
        <v>33</v>
      </c>
      <c r="B36" s="169">
        <f t="shared" si="0"/>
        <v>9</v>
      </c>
      <c r="C36" s="170">
        <v>45192</v>
      </c>
      <c r="D36" s="171" t="str">
        <f t="shared" si="1"/>
        <v>土</v>
      </c>
      <c r="E36" s="172" t="str">
        <f>IF(VLOOKUP(C36,'R5年間カレンダー'!$A$4:$C$399,3,FALSE)=0,"",VLOOKUP(C36,'R5年間カレンダー'!$A$4:$C$399,3,FALSE))</f>
        <v>秋分の日</v>
      </c>
      <c r="F36" s="173"/>
      <c r="G36" s="174">
        <v>5</v>
      </c>
      <c r="H36" s="202" t="str">
        <f>VLOOKUP($G36,医療機関・薬局一覧!$A$3:$G$9,2,FALSE)</f>
        <v>東内科小児科クリニック</v>
      </c>
      <c r="I36" s="175" t="str">
        <f>VLOOKUP($G36,医療機関・薬局一覧!$A$3:$G$9,3,FALSE)</f>
        <v>垂水市田神3485-1</v>
      </c>
      <c r="J36" s="176" t="str">
        <f>VLOOKUP($G36,医療機関・薬局一覧!$A$3:$G$9,4,FALSE)</f>
        <v>32-5522</v>
      </c>
      <c r="K36" s="175" t="str">
        <f>VLOOKUP($G36,医療機関・薬局一覧!$A$3:$G$9,5,FALSE)</f>
        <v>いちご薬局</v>
      </c>
      <c r="L36" s="175" t="str">
        <f>VLOOKUP($G36,医療機関・薬局一覧!$A$3:$G$9,6,FALSE)</f>
        <v>垂水市田神3479-3</v>
      </c>
      <c r="M36" s="176" t="str">
        <f>VLOOKUP($G36,医療機関・薬局一覧!$A$3:$G$9,7,FALSE)</f>
        <v>32-3656</v>
      </c>
      <c r="N36" s="209" t="s">
        <v>157</v>
      </c>
    </row>
    <row r="37" spans="1:16" ht="34.5" customHeight="1" x14ac:dyDescent="0.15">
      <c r="A37" s="168">
        <v>34</v>
      </c>
      <c r="B37" s="169">
        <f t="shared" si="0"/>
        <v>9</v>
      </c>
      <c r="C37" s="170">
        <v>45193</v>
      </c>
      <c r="D37" s="171" t="str">
        <f t="shared" si="1"/>
        <v>日</v>
      </c>
      <c r="E37" s="172" t="str">
        <f>IF(VLOOKUP(C37,'R5年間カレンダー'!$A$4:$C$399,3,FALSE)=0,"",VLOOKUP(C37,'R5年間カレンダー'!$A$4:$C$399,3,FALSE))</f>
        <v/>
      </c>
      <c r="F37" s="173"/>
      <c r="G37" s="174">
        <v>1</v>
      </c>
      <c r="H37" s="202" t="str">
        <f>VLOOKUP($G37,医療機関・薬局一覧!$A$3:$G$9,2,FALSE)</f>
        <v>垂水中央病院</v>
      </c>
      <c r="I37" s="175" t="str">
        <f>VLOOKUP($G37,医療機関・薬局一覧!$A$3:$G$9,3,FALSE)</f>
        <v>垂水市錦江町1-140</v>
      </c>
      <c r="J37" s="176" t="str">
        <f>VLOOKUP($G37,医療機関・薬局一覧!$A$3:$G$9,4,FALSE)</f>
        <v>32-5211</v>
      </c>
      <c r="K37" s="175" t="str">
        <f>VLOOKUP($G37,医療機関・薬局一覧!$A$3:$G$9,5,FALSE)</f>
        <v>垂水市民薬局</v>
      </c>
      <c r="L37" s="175" t="str">
        <f>VLOOKUP($G37,医療機関・薬局一覧!$A$3:$G$9,6,FALSE)</f>
        <v>垂水市錦江町1-135</v>
      </c>
      <c r="M37" s="176" t="str">
        <f>VLOOKUP($G37,医療機関・薬局一覧!$A$3:$G$9,7,FALSE)</f>
        <v>31-3737</v>
      </c>
      <c r="N37" s="209" t="s">
        <v>147</v>
      </c>
      <c r="O37" s="248" t="s">
        <v>158</v>
      </c>
      <c r="P37" s="249"/>
    </row>
    <row r="38" spans="1:16" ht="34.5" customHeight="1" x14ac:dyDescent="0.15">
      <c r="A38" s="168">
        <v>35</v>
      </c>
      <c r="B38" s="169">
        <f t="shared" si="0"/>
        <v>10</v>
      </c>
      <c r="C38" s="170">
        <v>45200</v>
      </c>
      <c r="D38" s="171" t="str">
        <f t="shared" si="1"/>
        <v>日</v>
      </c>
      <c r="E38" s="172" t="str">
        <f>IF(VLOOKUP(C38,'R5年間カレンダー'!$A$4:$C$399,3,FALSE)=0,"",VLOOKUP(C38,'R5年間カレンダー'!$A$4:$C$399,3,FALSE))</f>
        <v/>
      </c>
      <c r="F38" s="173"/>
      <c r="G38" s="174">
        <v>1</v>
      </c>
      <c r="H38" s="202" t="str">
        <f>VLOOKUP($G38,医療機関・薬局一覧!$A$3:$G$9,2,FALSE)</f>
        <v>垂水中央病院</v>
      </c>
      <c r="I38" s="175" t="str">
        <f>VLOOKUP($G38,医療機関・薬局一覧!$A$3:$G$9,3,FALSE)</f>
        <v>垂水市錦江町1-140</v>
      </c>
      <c r="J38" s="176" t="str">
        <f>VLOOKUP($G38,医療機関・薬局一覧!$A$3:$G$9,4,FALSE)</f>
        <v>32-5211</v>
      </c>
      <c r="K38" s="175" t="str">
        <f>VLOOKUP($G38,医療機関・薬局一覧!$A$3:$G$9,5,FALSE)</f>
        <v>垂水市民薬局</v>
      </c>
      <c r="L38" s="175" t="str">
        <f>VLOOKUP($G38,医療機関・薬局一覧!$A$3:$G$9,6,FALSE)</f>
        <v>垂水市錦江町1-135</v>
      </c>
      <c r="M38" s="176" t="str">
        <f>VLOOKUP($G38,医療機関・薬局一覧!$A$3:$G$9,7,FALSE)</f>
        <v>31-3737</v>
      </c>
      <c r="N38" s="208"/>
    </row>
    <row r="39" spans="1:16" ht="34.5" customHeight="1" x14ac:dyDescent="0.15">
      <c r="A39" s="168">
        <v>36</v>
      </c>
      <c r="B39" s="169">
        <f t="shared" si="0"/>
        <v>10</v>
      </c>
      <c r="C39" s="170">
        <v>45207</v>
      </c>
      <c r="D39" s="171" t="str">
        <f t="shared" si="1"/>
        <v>日</v>
      </c>
      <c r="E39" s="172" t="str">
        <f>IF(VLOOKUP(C39,'R5年間カレンダー'!$A$4:$C$399,3,FALSE)=0,"",VLOOKUP(C39,'R5年間カレンダー'!$A$4:$C$399,3,FALSE))</f>
        <v/>
      </c>
      <c r="F39" s="173"/>
      <c r="G39" s="174">
        <v>6</v>
      </c>
      <c r="H39" s="202" t="str">
        <f>VLOOKUP($G39,医療機関・薬局一覧!$A$3:$G$9,2,FALSE)</f>
        <v>ふくまる皮フ科</v>
      </c>
      <c r="I39" s="175" t="str">
        <f>VLOOKUP($G39,医療機関・薬局一覧!$A$3:$G$9,3,FALSE)</f>
        <v>垂水市田神3480</v>
      </c>
      <c r="J39" s="176" t="str">
        <f>VLOOKUP($G39,医療機関・薬局一覧!$A$3:$G$9,4,FALSE)</f>
        <v>32-7771</v>
      </c>
      <c r="K39" s="175" t="str">
        <f>VLOOKUP($G39,医療機関・薬局一覧!$A$3:$G$9,5,FALSE)</f>
        <v>ヘルシー薬局　垂水店</v>
      </c>
      <c r="L39" s="175" t="str">
        <f>VLOOKUP($G39,医療機関・薬局一覧!$A$3:$G$9,6,FALSE)</f>
        <v>垂水市田神3481-3</v>
      </c>
      <c r="M39" s="176" t="str">
        <f>VLOOKUP($G39,医療機関・薬局一覧!$A$3:$G$9,7,FALSE)</f>
        <v>32-9022</v>
      </c>
      <c r="N39" s="208"/>
    </row>
    <row r="40" spans="1:16" ht="34.5" customHeight="1" x14ac:dyDescent="0.15">
      <c r="A40" s="168">
        <v>37</v>
      </c>
      <c r="B40" s="169">
        <f t="shared" si="0"/>
        <v>10</v>
      </c>
      <c r="C40" s="170">
        <v>45208</v>
      </c>
      <c r="D40" s="171" t="str">
        <f t="shared" si="1"/>
        <v>月</v>
      </c>
      <c r="E40" s="172" t="str">
        <f>IF(VLOOKUP(C40,'R5年間カレンダー'!$A$4:$C$399,3,FALSE)=0,"",VLOOKUP(C40,'R5年間カレンダー'!$A$4:$C$399,3,FALSE))</f>
        <v>スポーツの日</v>
      </c>
      <c r="F40" s="173"/>
      <c r="G40" s="174">
        <v>1</v>
      </c>
      <c r="H40" s="202" t="str">
        <f>VLOOKUP($G40,医療機関・薬局一覧!$A$3:$G$9,2,FALSE)</f>
        <v>垂水中央病院</v>
      </c>
      <c r="I40" s="175" t="str">
        <f>VLOOKUP($G40,医療機関・薬局一覧!$A$3:$G$9,3,FALSE)</f>
        <v>垂水市錦江町1-140</v>
      </c>
      <c r="J40" s="176" t="str">
        <f>VLOOKUP($G40,医療機関・薬局一覧!$A$3:$G$9,4,FALSE)</f>
        <v>32-5211</v>
      </c>
      <c r="K40" s="175" t="str">
        <f>VLOOKUP($G40,医療機関・薬局一覧!$A$3:$G$9,5,FALSE)</f>
        <v>垂水市民薬局</v>
      </c>
      <c r="L40" s="175" t="str">
        <f>VLOOKUP($G40,医療機関・薬局一覧!$A$3:$G$9,6,FALSE)</f>
        <v>垂水市錦江町1-135</v>
      </c>
      <c r="M40" s="176" t="str">
        <f>VLOOKUP($G40,医療機関・薬局一覧!$A$3:$G$9,7,FALSE)</f>
        <v>31-3737</v>
      </c>
      <c r="N40" s="208"/>
    </row>
    <row r="41" spans="1:16" ht="34.5" customHeight="1" x14ac:dyDescent="0.15">
      <c r="A41" s="168">
        <v>38</v>
      </c>
      <c r="B41" s="169">
        <f t="shared" si="0"/>
        <v>10</v>
      </c>
      <c r="C41" s="170">
        <v>45214</v>
      </c>
      <c r="D41" s="171" t="str">
        <f t="shared" si="1"/>
        <v>日</v>
      </c>
      <c r="E41" s="172" t="str">
        <f>IF(VLOOKUP(C41,'R5年間カレンダー'!$A$4:$C$399,3,FALSE)=0,"",VLOOKUP(C41,'R5年間カレンダー'!$A$4:$C$399,3,FALSE))</f>
        <v/>
      </c>
      <c r="F41" s="173"/>
      <c r="G41" s="174">
        <v>2</v>
      </c>
      <c r="H41" s="202" t="str">
        <f>VLOOKUP($G41,医療機関・薬局一覧!$A$3:$G$9,2,FALSE)</f>
        <v>池田温泉クリニック</v>
      </c>
      <c r="I41" s="175" t="str">
        <f>VLOOKUP($G41,医療機関・薬局一覧!$A$3:$G$9,3,FALSE)</f>
        <v>垂水市田神3536</v>
      </c>
      <c r="J41" s="176" t="str">
        <f>VLOOKUP($G41,医療機関・薬局一覧!$A$3:$G$9,4,FALSE)</f>
        <v>32-6161</v>
      </c>
      <c r="K41" s="175" t="str">
        <f>VLOOKUP($G41,医療機関・薬局一覧!$A$3:$G$9,5,FALSE)</f>
        <v>アルファー薬局</v>
      </c>
      <c r="L41" s="175" t="str">
        <f>VLOOKUP($G41,医療機関・薬局一覧!$A$3:$G$9,6,FALSE)</f>
        <v>垂水市田神3498-56</v>
      </c>
      <c r="M41" s="176" t="str">
        <f>VLOOKUP($G41,医療機関・薬局一覧!$A$3:$G$9,7,FALSE)</f>
        <v>32-6400</v>
      </c>
      <c r="N41" s="208"/>
    </row>
    <row r="42" spans="1:16" ht="34.5" customHeight="1" x14ac:dyDescent="0.15">
      <c r="A42" s="168">
        <v>39</v>
      </c>
      <c r="B42" s="169">
        <f t="shared" si="0"/>
        <v>10</v>
      </c>
      <c r="C42" s="170">
        <v>45221</v>
      </c>
      <c r="D42" s="171" t="str">
        <f t="shared" si="1"/>
        <v>日</v>
      </c>
      <c r="E42" s="172" t="str">
        <f>IF(VLOOKUP(C42,'R5年間カレンダー'!$A$4:$C$399,3,FALSE)=0,"",VLOOKUP(C42,'R5年間カレンダー'!$A$4:$C$399,3,FALSE))</f>
        <v/>
      </c>
      <c r="F42" s="173"/>
      <c r="G42" s="174">
        <v>1</v>
      </c>
      <c r="H42" s="202" t="str">
        <f>VLOOKUP($G42,医療機関・薬局一覧!$A$3:$G$9,2,FALSE)</f>
        <v>垂水中央病院</v>
      </c>
      <c r="I42" s="175" t="str">
        <f>VLOOKUP($G42,医療機関・薬局一覧!$A$3:$G$9,3,FALSE)</f>
        <v>垂水市錦江町1-140</v>
      </c>
      <c r="J42" s="176" t="str">
        <f>VLOOKUP($G42,医療機関・薬局一覧!$A$3:$G$9,4,FALSE)</f>
        <v>32-5211</v>
      </c>
      <c r="K42" s="175" t="str">
        <f>VLOOKUP($G42,医療機関・薬局一覧!$A$3:$G$9,5,FALSE)</f>
        <v>垂水市民薬局</v>
      </c>
      <c r="L42" s="175" t="str">
        <f>VLOOKUP($G42,医療機関・薬局一覧!$A$3:$G$9,6,FALSE)</f>
        <v>垂水市錦江町1-135</v>
      </c>
      <c r="M42" s="176" t="str">
        <f>VLOOKUP($G42,医療機関・薬局一覧!$A$3:$G$9,7,FALSE)</f>
        <v>31-3737</v>
      </c>
      <c r="N42" s="208"/>
    </row>
    <row r="43" spans="1:16" ht="34.5" customHeight="1" x14ac:dyDescent="0.15">
      <c r="A43" s="168">
        <v>40</v>
      </c>
      <c r="B43" s="169">
        <f t="shared" si="0"/>
        <v>10</v>
      </c>
      <c r="C43" s="170">
        <v>45228</v>
      </c>
      <c r="D43" s="171" t="str">
        <f t="shared" si="1"/>
        <v>日</v>
      </c>
      <c r="E43" s="172" t="str">
        <f>IF(VLOOKUP(C43,'R5年間カレンダー'!$A$4:$C$399,3,FALSE)=0,"",VLOOKUP(C43,'R5年間カレンダー'!$A$4:$C$399,3,FALSE))</f>
        <v/>
      </c>
      <c r="F43" s="173"/>
      <c r="G43" s="174">
        <v>5</v>
      </c>
      <c r="H43" s="202" t="str">
        <f>VLOOKUP($G43,医療機関・薬局一覧!$A$3:$G$9,2,FALSE)</f>
        <v>東内科小児科クリニック</v>
      </c>
      <c r="I43" s="175" t="str">
        <f>VLOOKUP($G43,医療機関・薬局一覧!$A$3:$G$9,3,FALSE)</f>
        <v>垂水市田神3485-1</v>
      </c>
      <c r="J43" s="176" t="str">
        <f>VLOOKUP($G43,医療機関・薬局一覧!$A$3:$G$9,4,FALSE)</f>
        <v>32-5522</v>
      </c>
      <c r="K43" s="175" t="str">
        <f>VLOOKUP($G43,医療機関・薬局一覧!$A$3:$G$9,5,FALSE)</f>
        <v>いちご薬局</v>
      </c>
      <c r="L43" s="175" t="str">
        <f>VLOOKUP($G43,医療機関・薬局一覧!$A$3:$G$9,6,FALSE)</f>
        <v>垂水市田神3479-3</v>
      </c>
      <c r="M43" s="176" t="str">
        <f>VLOOKUP($G43,医療機関・薬局一覧!$A$3:$G$9,7,FALSE)</f>
        <v>32-3656</v>
      </c>
      <c r="N43" s="209" t="s">
        <v>144</v>
      </c>
    </row>
    <row r="44" spans="1:16" ht="34.5" customHeight="1" x14ac:dyDescent="0.15">
      <c r="A44" s="168">
        <v>41</v>
      </c>
      <c r="B44" s="169">
        <f t="shared" si="0"/>
        <v>11</v>
      </c>
      <c r="C44" s="170">
        <v>45233</v>
      </c>
      <c r="D44" s="171" t="str">
        <f t="shared" si="1"/>
        <v>金</v>
      </c>
      <c r="E44" s="172" t="str">
        <f>IF(VLOOKUP(C44,'R5年間カレンダー'!$A$4:$C$399,3,FALSE)=0,"",VLOOKUP(C44,'R5年間カレンダー'!$A$4:$C$399,3,FALSE))</f>
        <v>文化の日</v>
      </c>
      <c r="F44" s="173"/>
      <c r="G44" s="174">
        <v>1</v>
      </c>
      <c r="H44" s="202" t="str">
        <f>VLOOKUP($G44,医療機関・薬局一覧!$A$3:$G$9,2,FALSE)</f>
        <v>垂水中央病院</v>
      </c>
      <c r="I44" s="175" t="str">
        <f>VLOOKUP($G44,医療機関・薬局一覧!$A$3:$G$9,3,FALSE)</f>
        <v>垂水市錦江町1-140</v>
      </c>
      <c r="J44" s="176" t="str">
        <f>VLOOKUP($G44,医療機関・薬局一覧!$A$3:$G$9,4,FALSE)</f>
        <v>32-5211</v>
      </c>
      <c r="K44" s="175" t="str">
        <f>VLOOKUP($G44,医療機関・薬局一覧!$A$3:$G$9,5,FALSE)</f>
        <v>垂水市民薬局</v>
      </c>
      <c r="L44" s="175" t="str">
        <f>VLOOKUP($G44,医療機関・薬局一覧!$A$3:$G$9,6,FALSE)</f>
        <v>垂水市錦江町1-135</v>
      </c>
      <c r="M44" s="176" t="str">
        <f>VLOOKUP($G44,医療機関・薬局一覧!$A$3:$G$9,7,FALSE)</f>
        <v>31-3737</v>
      </c>
      <c r="N44" s="208"/>
    </row>
    <row r="45" spans="1:16" ht="34.5" customHeight="1" x14ac:dyDescent="0.15">
      <c r="A45" s="168">
        <v>42</v>
      </c>
      <c r="B45" s="169">
        <f t="shared" si="0"/>
        <v>11</v>
      </c>
      <c r="C45" s="170">
        <v>45235</v>
      </c>
      <c r="D45" s="171" t="str">
        <f t="shared" si="1"/>
        <v>日</v>
      </c>
      <c r="E45" s="172" t="str">
        <f>IF(VLOOKUP(C45,'R5年間カレンダー'!$A$4:$C$399,3,FALSE)=0,"",VLOOKUP(C45,'R5年間カレンダー'!$A$4:$C$399,3,FALSE))</f>
        <v/>
      </c>
      <c r="F45" s="173"/>
      <c r="G45" s="174">
        <v>3</v>
      </c>
      <c r="H45" s="202" t="str">
        <f>VLOOKUP($G45,医療機関・薬局一覧!$A$3:$G$9,2,FALSE)</f>
        <v>相良整形外科</v>
      </c>
      <c r="I45" s="175" t="str">
        <f>VLOOKUP($G45,医療機関・薬局一覧!$A$3:$G$9,3,FALSE)</f>
        <v>垂水市中央町27</v>
      </c>
      <c r="J45" s="176" t="str">
        <f>VLOOKUP($G45,医療機関・薬局一覧!$A$3:$G$9,4,FALSE)</f>
        <v>31-3081</v>
      </c>
      <c r="K45" s="175" t="str">
        <f>VLOOKUP($G45,医療機関・薬局一覧!$A$3:$G$9,5,FALSE)</f>
        <v>ライフ薬局</v>
      </c>
      <c r="L45" s="175" t="str">
        <f>VLOOKUP($G45,医療機関・薬局一覧!$A$3:$G$9,6,FALSE)</f>
        <v>垂水市中央町29</v>
      </c>
      <c r="M45" s="176" t="str">
        <f>VLOOKUP($G45,医療機関・薬局一覧!$A$3:$G$9,7,FALSE)</f>
        <v>31-3322</v>
      </c>
      <c r="N45" s="209" t="s">
        <v>145</v>
      </c>
    </row>
    <row r="46" spans="1:16" ht="34.5" customHeight="1" x14ac:dyDescent="0.15">
      <c r="A46" s="168">
        <v>43</v>
      </c>
      <c r="B46" s="169">
        <f t="shared" si="0"/>
        <v>11</v>
      </c>
      <c r="C46" s="170">
        <v>45242</v>
      </c>
      <c r="D46" s="171" t="str">
        <f t="shared" si="1"/>
        <v>日</v>
      </c>
      <c r="E46" s="172" t="str">
        <f>IF(VLOOKUP(C46,'R5年間カレンダー'!$A$4:$C$399,3,FALSE)=0,"",VLOOKUP(C46,'R5年間カレンダー'!$A$4:$C$399,3,FALSE))</f>
        <v/>
      </c>
      <c r="F46" s="173"/>
      <c r="G46" s="174">
        <v>1</v>
      </c>
      <c r="H46" s="202" t="str">
        <f>VLOOKUP($G46,医療機関・薬局一覧!$A$3:$G$9,2,FALSE)</f>
        <v>垂水中央病院</v>
      </c>
      <c r="I46" s="175" t="str">
        <f>VLOOKUP($G46,医療機関・薬局一覧!$A$3:$G$9,3,FALSE)</f>
        <v>垂水市錦江町1-140</v>
      </c>
      <c r="J46" s="176" t="str">
        <f>VLOOKUP($G46,医療機関・薬局一覧!$A$3:$G$9,4,FALSE)</f>
        <v>32-5211</v>
      </c>
      <c r="K46" s="175" t="str">
        <f>VLOOKUP($G46,医療機関・薬局一覧!$A$3:$G$9,5,FALSE)</f>
        <v>垂水市民薬局</v>
      </c>
      <c r="L46" s="175" t="str">
        <f>VLOOKUP($G46,医療機関・薬局一覧!$A$3:$G$9,6,FALSE)</f>
        <v>垂水市錦江町1-135</v>
      </c>
      <c r="M46" s="176" t="str">
        <f>VLOOKUP($G46,医療機関・薬局一覧!$A$3:$G$9,7,FALSE)</f>
        <v>31-3737</v>
      </c>
      <c r="N46" s="208"/>
    </row>
    <row r="47" spans="1:16" ht="34.5" customHeight="1" x14ac:dyDescent="0.15">
      <c r="A47" s="168">
        <v>44</v>
      </c>
      <c r="B47" s="169">
        <f t="shared" si="0"/>
        <v>11</v>
      </c>
      <c r="C47" s="170">
        <v>45249</v>
      </c>
      <c r="D47" s="171" t="str">
        <f t="shared" si="1"/>
        <v>日</v>
      </c>
      <c r="E47" s="172" t="str">
        <f>IF(VLOOKUP(C47,'R5年間カレンダー'!$A$4:$C$399,3,FALSE)=0,"",VLOOKUP(C47,'R5年間カレンダー'!$A$4:$C$399,3,FALSE))</f>
        <v/>
      </c>
      <c r="F47" s="173"/>
      <c r="G47" s="174">
        <v>7</v>
      </c>
      <c r="H47" s="202" t="str">
        <f>VLOOKUP($G47,医療機関・薬局一覧!$A$3:$G$9,2,FALSE)</f>
        <v>よしとみクリニック</v>
      </c>
      <c r="I47" s="175" t="str">
        <f>VLOOKUP($G47,医療機関・薬局一覧!$A$3:$G$9,3,FALSE)</f>
        <v>垂水市南松原町10</v>
      </c>
      <c r="J47" s="176" t="str">
        <f>VLOOKUP($G47,医療機関・薬局一覧!$A$3:$G$9,4,FALSE)</f>
        <v>45-4215</v>
      </c>
      <c r="K47" s="175" t="str">
        <f>VLOOKUP($G47,医療機関・薬局一覧!$A$3:$G$9,5,FALSE)</f>
        <v>小みかん薬局</v>
      </c>
      <c r="L47" s="175" t="str">
        <f>VLOOKUP($G47,医療機関・薬局一覧!$A$3:$G$9,6,FALSE)</f>
        <v>垂水市南松原町10</v>
      </c>
      <c r="M47" s="176" t="str">
        <f>VLOOKUP($G47,医療機関・薬局一覧!$A$3:$G$9,7,FALSE)</f>
        <v>32-8118</v>
      </c>
      <c r="N47" s="209"/>
    </row>
    <row r="48" spans="1:16" ht="34.5" customHeight="1" x14ac:dyDescent="0.15">
      <c r="A48" s="168">
        <v>45</v>
      </c>
      <c r="B48" s="169">
        <f t="shared" si="0"/>
        <v>11</v>
      </c>
      <c r="C48" s="170">
        <v>45253</v>
      </c>
      <c r="D48" s="171" t="str">
        <f t="shared" si="1"/>
        <v>木</v>
      </c>
      <c r="E48" s="172" t="str">
        <f>IF(VLOOKUP(C48,'R5年間カレンダー'!$A$4:$C$399,3,FALSE)=0,"",VLOOKUP(C48,'R5年間カレンダー'!$A$4:$C$399,3,FALSE))</f>
        <v>勤労感謝の日</v>
      </c>
      <c r="F48" s="173"/>
      <c r="G48" s="174">
        <v>1</v>
      </c>
      <c r="H48" s="202" t="str">
        <f>VLOOKUP($G48,医療機関・薬局一覧!$A$3:$G$9,2,FALSE)</f>
        <v>垂水中央病院</v>
      </c>
      <c r="I48" s="175" t="str">
        <f>VLOOKUP($G48,医療機関・薬局一覧!$A$3:$G$9,3,FALSE)</f>
        <v>垂水市錦江町1-140</v>
      </c>
      <c r="J48" s="176" t="str">
        <f>VLOOKUP($G48,医療機関・薬局一覧!$A$3:$G$9,4,FALSE)</f>
        <v>32-5211</v>
      </c>
      <c r="K48" s="175" t="str">
        <f>VLOOKUP($G48,医療機関・薬局一覧!$A$3:$G$9,5,FALSE)</f>
        <v>垂水市民薬局</v>
      </c>
      <c r="L48" s="175" t="str">
        <f>VLOOKUP($G48,医療機関・薬局一覧!$A$3:$G$9,6,FALSE)</f>
        <v>垂水市錦江町1-135</v>
      </c>
      <c r="M48" s="176" t="str">
        <f>VLOOKUP($G48,医療機関・薬局一覧!$A$3:$G$9,7,FALSE)</f>
        <v>31-3737</v>
      </c>
      <c r="N48" s="208"/>
    </row>
    <row r="49" spans="1:14" ht="34.5" customHeight="1" x14ac:dyDescent="0.15">
      <c r="A49" s="168">
        <v>46</v>
      </c>
      <c r="B49" s="169">
        <f t="shared" si="0"/>
        <v>11</v>
      </c>
      <c r="C49" s="170">
        <v>45256</v>
      </c>
      <c r="D49" s="171" t="str">
        <f t="shared" si="1"/>
        <v>日</v>
      </c>
      <c r="E49" s="172" t="str">
        <f>IF(VLOOKUP(C49,'R5年間カレンダー'!$A$4:$C$399,3,FALSE)=0,"",VLOOKUP(C49,'R5年間カレンダー'!$A$4:$C$399,3,FALSE))</f>
        <v/>
      </c>
      <c r="F49" s="173"/>
      <c r="G49" s="174">
        <v>4</v>
      </c>
      <c r="H49" s="202" t="str">
        <f>VLOOKUP($G49,医療機関・薬局一覧!$A$3:$G$9,2,FALSE)</f>
        <v>桑波田診療所</v>
      </c>
      <c r="I49" s="175" t="str">
        <f>VLOOKUP($G49,医療機関・薬局一覧!$A$3:$G$9,3,FALSE)</f>
        <v>垂水市旭町53</v>
      </c>
      <c r="J49" s="176" t="str">
        <f>VLOOKUP($G49,医療機関・薬局一覧!$A$3:$G$9,4,FALSE)</f>
        <v>32-0002</v>
      </c>
      <c r="K49" s="175" t="str">
        <f>VLOOKUP($G49,医療機関・薬局一覧!$A$3:$G$9,5,FALSE)</f>
        <v>フタヤ薬局　垂水店</v>
      </c>
      <c r="L49" s="175" t="str">
        <f>VLOOKUP($G49,医療機関・薬局一覧!$A$3:$G$9,6,FALSE)</f>
        <v>垂水市旭町23</v>
      </c>
      <c r="M49" s="176" t="str">
        <f>VLOOKUP($G49,医療機関・薬局一覧!$A$3:$G$9,7,FALSE)</f>
        <v>32-7252</v>
      </c>
      <c r="N49" s="209"/>
    </row>
    <row r="50" spans="1:14" ht="29.25" customHeight="1" x14ac:dyDescent="0.15">
      <c r="A50" s="168">
        <v>47</v>
      </c>
      <c r="B50" s="169">
        <f t="shared" si="0"/>
        <v>12</v>
      </c>
      <c r="C50" s="170">
        <v>45263</v>
      </c>
      <c r="D50" s="171" t="str">
        <f t="shared" si="1"/>
        <v>日</v>
      </c>
      <c r="E50" s="172" t="str">
        <f>IF(VLOOKUP(C50,'R5年間カレンダー'!$A$4:$C$399,3,FALSE)=0,"",VLOOKUP(C50,'R5年間カレンダー'!$A$4:$C$399,3,FALSE))</f>
        <v/>
      </c>
      <c r="F50" s="173"/>
      <c r="G50" s="174">
        <v>1</v>
      </c>
      <c r="H50" s="202" t="str">
        <f>VLOOKUP($G50,医療機関・薬局一覧!$A$3:$G$9,2,FALSE)</f>
        <v>垂水中央病院</v>
      </c>
      <c r="I50" s="175" t="str">
        <f>VLOOKUP($G50,医療機関・薬局一覧!$A$3:$G$9,3,FALSE)</f>
        <v>垂水市錦江町1-140</v>
      </c>
      <c r="J50" s="176" t="str">
        <f>VLOOKUP($G50,医療機関・薬局一覧!$A$3:$G$9,4,FALSE)</f>
        <v>32-5211</v>
      </c>
      <c r="K50" s="175" t="str">
        <f>VLOOKUP($G50,医療機関・薬局一覧!$A$3:$G$9,5,FALSE)</f>
        <v>垂水市民薬局</v>
      </c>
      <c r="L50" s="175" t="str">
        <f>VLOOKUP($G50,医療機関・薬局一覧!$A$3:$G$9,6,FALSE)</f>
        <v>垂水市錦江町1-135</v>
      </c>
      <c r="M50" s="176" t="str">
        <f>VLOOKUP($G50,医療機関・薬局一覧!$A$3:$G$9,7,FALSE)</f>
        <v>31-3737</v>
      </c>
      <c r="N50" s="208"/>
    </row>
    <row r="51" spans="1:14" ht="29.25" customHeight="1" x14ac:dyDescent="0.15">
      <c r="A51" s="168">
        <v>48</v>
      </c>
      <c r="B51" s="169">
        <f t="shared" si="0"/>
        <v>12</v>
      </c>
      <c r="C51" s="170">
        <v>45270</v>
      </c>
      <c r="D51" s="171" t="str">
        <f t="shared" si="1"/>
        <v>日</v>
      </c>
      <c r="E51" s="172" t="str">
        <f>IF(VLOOKUP(C51,'R5年間カレンダー'!$A$4:$C$399,3,FALSE)=0,"",VLOOKUP(C51,'R5年間カレンダー'!$A$4:$C$399,3,FALSE))</f>
        <v/>
      </c>
      <c r="F51" s="173"/>
      <c r="G51" s="174">
        <v>6</v>
      </c>
      <c r="H51" s="202" t="str">
        <f>VLOOKUP($G51,医療機関・薬局一覧!$A$3:$G$9,2,FALSE)</f>
        <v>ふくまる皮フ科</v>
      </c>
      <c r="I51" s="175" t="str">
        <f>VLOOKUP($G51,医療機関・薬局一覧!$A$3:$G$9,3,FALSE)</f>
        <v>垂水市田神3480</v>
      </c>
      <c r="J51" s="176" t="str">
        <f>VLOOKUP($G51,医療機関・薬局一覧!$A$3:$G$9,4,FALSE)</f>
        <v>32-7771</v>
      </c>
      <c r="K51" s="175" t="str">
        <f>VLOOKUP($G51,医療機関・薬局一覧!$A$3:$G$9,5,FALSE)</f>
        <v>ヘルシー薬局　垂水店</v>
      </c>
      <c r="L51" s="175" t="str">
        <f>VLOOKUP($G51,医療機関・薬局一覧!$A$3:$G$9,6,FALSE)</f>
        <v>垂水市田神3481-3</v>
      </c>
      <c r="M51" s="176" t="str">
        <f>VLOOKUP($G51,医療機関・薬局一覧!$A$3:$G$9,7,FALSE)</f>
        <v>32-9022</v>
      </c>
      <c r="N51" s="208"/>
    </row>
    <row r="52" spans="1:14" ht="29.25" customHeight="1" x14ac:dyDescent="0.15">
      <c r="A52" s="168">
        <v>49</v>
      </c>
      <c r="B52" s="169">
        <f t="shared" si="0"/>
        <v>12</v>
      </c>
      <c r="C52" s="170">
        <v>45277</v>
      </c>
      <c r="D52" s="171" t="str">
        <f t="shared" si="1"/>
        <v>日</v>
      </c>
      <c r="E52" s="172" t="str">
        <f>IF(VLOOKUP(C52,'R5年間カレンダー'!$A$4:$C$399,3,FALSE)=0,"",VLOOKUP(C52,'R5年間カレンダー'!$A$4:$C$399,3,FALSE))</f>
        <v/>
      </c>
      <c r="F52" s="173"/>
      <c r="G52" s="174">
        <v>1</v>
      </c>
      <c r="H52" s="202" t="str">
        <f>VLOOKUP($G52,医療機関・薬局一覧!$A$3:$G$9,2,FALSE)</f>
        <v>垂水中央病院</v>
      </c>
      <c r="I52" s="175" t="str">
        <f>VLOOKUP($G52,医療機関・薬局一覧!$A$3:$G$9,3,FALSE)</f>
        <v>垂水市錦江町1-140</v>
      </c>
      <c r="J52" s="176" t="str">
        <f>VLOOKUP($G52,医療機関・薬局一覧!$A$3:$G$9,4,FALSE)</f>
        <v>32-5211</v>
      </c>
      <c r="K52" s="175" t="str">
        <f>VLOOKUP($G52,医療機関・薬局一覧!$A$3:$G$9,5,FALSE)</f>
        <v>垂水市民薬局</v>
      </c>
      <c r="L52" s="175" t="str">
        <f>VLOOKUP($G52,医療機関・薬局一覧!$A$3:$G$9,6,FALSE)</f>
        <v>垂水市錦江町1-135</v>
      </c>
      <c r="M52" s="176" t="str">
        <f>VLOOKUP($G52,医療機関・薬局一覧!$A$3:$G$9,7,FALSE)</f>
        <v>31-3737</v>
      </c>
      <c r="N52" s="209"/>
    </row>
    <row r="53" spans="1:14" ht="29.25" customHeight="1" x14ac:dyDescent="0.15">
      <c r="A53" s="168">
        <v>50</v>
      </c>
      <c r="B53" s="169">
        <f t="shared" si="0"/>
        <v>12</v>
      </c>
      <c r="C53" s="170">
        <v>45284</v>
      </c>
      <c r="D53" s="171" t="str">
        <f t="shared" si="1"/>
        <v>日</v>
      </c>
      <c r="E53" s="172" t="str">
        <f>IF(VLOOKUP(C53,'R5年間カレンダー'!$A$4:$C$399,3,FALSE)=0,"",VLOOKUP(C53,'R5年間カレンダー'!$A$4:$C$399,3,FALSE))</f>
        <v/>
      </c>
      <c r="F53" s="173"/>
      <c r="G53" s="174">
        <v>1</v>
      </c>
      <c r="H53" s="202" t="str">
        <f>VLOOKUP($G53,医療機関・薬局一覧!$A$3:$G$9,2,FALSE)</f>
        <v>垂水中央病院</v>
      </c>
      <c r="I53" s="175" t="str">
        <f>VLOOKUP($G53,医療機関・薬局一覧!$A$3:$G$9,3,FALSE)</f>
        <v>垂水市錦江町1-140</v>
      </c>
      <c r="J53" s="176" t="str">
        <f>VLOOKUP($G53,医療機関・薬局一覧!$A$3:$G$9,4,FALSE)</f>
        <v>32-5211</v>
      </c>
      <c r="K53" s="175" t="str">
        <f>VLOOKUP($G53,医療機関・薬局一覧!$A$3:$G$9,5,FALSE)</f>
        <v>垂水市民薬局</v>
      </c>
      <c r="L53" s="175" t="str">
        <f>VLOOKUP($G53,医療機関・薬局一覧!$A$3:$G$9,6,FALSE)</f>
        <v>垂水市錦江町1-135</v>
      </c>
      <c r="M53" s="176" t="str">
        <f>VLOOKUP($G53,医療機関・薬局一覧!$A$3:$G$9,7,FALSE)</f>
        <v>31-3737</v>
      </c>
      <c r="N53" s="209" t="s">
        <v>143</v>
      </c>
    </row>
    <row r="54" spans="1:14" ht="29.25" customHeight="1" x14ac:dyDescent="0.15">
      <c r="A54" s="168">
        <v>51</v>
      </c>
      <c r="B54" s="169">
        <f t="shared" si="0"/>
        <v>12</v>
      </c>
      <c r="C54" s="170">
        <v>45289</v>
      </c>
      <c r="D54" s="171" t="str">
        <f t="shared" si="1"/>
        <v>金</v>
      </c>
      <c r="E54" s="181" t="s">
        <v>53</v>
      </c>
      <c r="F54" s="173" t="s">
        <v>53</v>
      </c>
      <c r="G54" s="174">
        <v>5</v>
      </c>
      <c r="H54" s="202" t="str">
        <f>VLOOKUP($G54,医療機関・薬局一覧!$A$3:$G$9,2,FALSE)</f>
        <v>東内科小児科クリニック</v>
      </c>
      <c r="I54" s="175" t="str">
        <f>VLOOKUP($G54,医療機関・薬局一覧!$A$3:$G$9,3,FALSE)</f>
        <v>垂水市田神3485-1</v>
      </c>
      <c r="J54" s="176" t="str">
        <f>VLOOKUP($G54,医療機関・薬局一覧!$A$3:$G$9,4,FALSE)</f>
        <v>32-5522</v>
      </c>
      <c r="K54" s="175" t="str">
        <f>VLOOKUP($G54,医療機関・薬局一覧!$A$3:$G$9,5,FALSE)</f>
        <v>いちご薬局</v>
      </c>
      <c r="L54" s="175" t="str">
        <f>VLOOKUP($G54,医療機関・薬局一覧!$A$3:$G$9,6,FALSE)</f>
        <v>垂水市田神3479-3</v>
      </c>
      <c r="M54" s="176" t="str">
        <f>VLOOKUP($G54,医療機関・薬局一覧!$A$3:$G$9,7,FALSE)</f>
        <v>32-3656</v>
      </c>
      <c r="N54" s="209" t="s">
        <v>142</v>
      </c>
    </row>
    <row r="55" spans="1:14" ht="29.25" customHeight="1" x14ac:dyDescent="0.15">
      <c r="A55" s="168">
        <v>52</v>
      </c>
      <c r="B55" s="169">
        <f t="shared" si="0"/>
        <v>12</v>
      </c>
      <c r="C55" s="170">
        <v>45290</v>
      </c>
      <c r="D55" s="171" t="str">
        <f t="shared" si="1"/>
        <v>土</v>
      </c>
      <c r="E55" s="181" t="s">
        <v>53</v>
      </c>
      <c r="F55" s="173" t="s">
        <v>53</v>
      </c>
      <c r="G55" s="174">
        <v>2</v>
      </c>
      <c r="H55" s="202" t="str">
        <f>VLOOKUP($G55,医療機関・薬局一覧!$A$3:$G$9,2,FALSE)</f>
        <v>池田温泉クリニック</v>
      </c>
      <c r="I55" s="175" t="str">
        <f>VLOOKUP($G55,医療機関・薬局一覧!$A$3:$G$9,3,FALSE)</f>
        <v>垂水市田神3536</v>
      </c>
      <c r="J55" s="176" t="str">
        <f>VLOOKUP($G55,医療機関・薬局一覧!$A$3:$G$9,4,FALSE)</f>
        <v>32-6161</v>
      </c>
      <c r="K55" s="175" t="str">
        <f>VLOOKUP($G55,医療機関・薬局一覧!$A$3:$G$9,5,FALSE)</f>
        <v>アルファー薬局</v>
      </c>
      <c r="L55" s="175" t="str">
        <f>VLOOKUP($G55,医療機関・薬局一覧!$A$3:$G$9,6,FALSE)</f>
        <v>垂水市田神3498-56</v>
      </c>
      <c r="M55" s="176" t="str">
        <f>VLOOKUP($G55,医療機関・薬局一覧!$A$3:$G$9,7,FALSE)</f>
        <v>32-6400</v>
      </c>
      <c r="N55" s="208"/>
    </row>
    <row r="56" spans="1:14" ht="29.25" customHeight="1" x14ac:dyDescent="0.15">
      <c r="A56" s="168">
        <v>53</v>
      </c>
      <c r="B56" s="169">
        <f t="shared" si="0"/>
        <v>12</v>
      </c>
      <c r="C56" s="170">
        <v>45291</v>
      </c>
      <c r="D56" s="171" t="str">
        <f t="shared" si="1"/>
        <v>日</v>
      </c>
      <c r="E56" s="181" t="s">
        <v>53</v>
      </c>
      <c r="F56" s="173" t="s">
        <v>53</v>
      </c>
      <c r="G56" s="174">
        <v>1</v>
      </c>
      <c r="H56" s="202" t="str">
        <f>VLOOKUP($G56,医療機関・薬局一覧!$A$3:$G$9,2,FALSE)</f>
        <v>垂水中央病院</v>
      </c>
      <c r="I56" s="175" t="str">
        <f>VLOOKUP($G56,医療機関・薬局一覧!$A$3:$G$9,3,FALSE)</f>
        <v>垂水市錦江町1-140</v>
      </c>
      <c r="J56" s="176" t="str">
        <f>VLOOKUP($G56,医療機関・薬局一覧!$A$3:$G$9,4,FALSE)</f>
        <v>32-5211</v>
      </c>
      <c r="K56" s="175" t="str">
        <f>VLOOKUP($G56,医療機関・薬局一覧!$A$3:$G$9,5,FALSE)</f>
        <v>垂水市民薬局</v>
      </c>
      <c r="L56" s="175" t="str">
        <f>VLOOKUP($G56,医療機関・薬局一覧!$A$3:$G$9,6,FALSE)</f>
        <v>垂水市錦江町1-135</v>
      </c>
      <c r="M56" s="176" t="str">
        <f>VLOOKUP($G56,医療機関・薬局一覧!$A$3:$G$9,7,FALSE)</f>
        <v>31-3737</v>
      </c>
      <c r="N56" s="208"/>
    </row>
    <row r="57" spans="1:14" ht="29.25" customHeight="1" x14ac:dyDescent="0.15">
      <c r="A57" s="168">
        <v>54</v>
      </c>
      <c r="B57" s="169">
        <f t="shared" si="0"/>
        <v>1</v>
      </c>
      <c r="C57" s="170">
        <v>45292</v>
      </c>
      <c r="D57" s="171" t="str">
        <f t="shared" si="1"/>
        <v>月</v>
      </c>
      <c r="E57" s="182" t="str">
        <f>IF(VLOOKUP(C57,'R5年間カレンダー'!$A$4:$C$399,3,FALSE)=0,"",VLOOKUP(C57,'R5年間カレンダー'!$A$4:$C$399,3,FALSE))</f>
        <v>元旦</v>
      </c>
      <c r="F57" s="173" t="s">
        <v>52</v>
      </c>
      <c r="G57" s="174">
        <v>7</v>
      </c>
      <c r="H57" s="202" t="str">
        <f>VLOOKUP($G57,医療機関・薬局一覧!$A$3:$G$9,2,FALSE)</f>
        <v>よしとみクリニック</v>
      </c>
      <c r="I57" s="175" t="str">
        <f>VLOOKUP($G57,医療機関・薬局一覧!$A$3:$G$9,3,FALSE)</f>
        <v>垂水市南松原町10</v>
      </c>
      <c r="J57" s="176" t="str">
        <f>VLOOKUP($G57,医療機関・薬局一覧!$A$3:$G$9,4,FALSE)</f>
        <v>45-4215</v>
      </c>
      <c r="K57" s="175" t="str">
        <f>VLOOKUP($G57,医療機関・薬局一覧!$A$3:$G$9,5,FALSE)</f>
        <v>小みかん薬局</v>
      </c>
      <c r="L57" s="175" t="str">
        <f>VLOOKUP($G57,医療機関・薬局一覧!$A$3:$G$9,6,FALSE)</f>
        <v>垂水市南松原町10</v>
      </c>
      <c r="M57" s="176" t="str">
        <f>VLOOKUP($G57,医療機関・薬局一覧!$A$3:$G$9,7,FALSE)</f>
        <v>32-8118</v>
      </c>
      <c r="N57" s="208"/>
    </row>
    <row r="58" spans="1:14" ht="29.25" customHeight="1" x14ac:dyDescent="0.15">
      <c r="A58" s="168">
        <v>55</v>
      </c>
      <c r="B58" s="169">
        <f t="shared" si="0"/>
        <v>1</v>
      </c>
      <c r="C58" s="170">
        <v>45293</v>
      </c>
      <c r="D58" s="171" t="str">
        <f t="shared" si="1"/>
        <v>火</v>
      </c>
      <c r="E58" s="181" t="s">
        <v>52</v>
      </c>
      <c r="F58" s="173" t="s">
        <v>52</v>
      </c>
      <c r="G58" s="174">
        <v>1</v>
      </c>
      <c r="H58" s="202" t="str">
        <f>VLOOKUP($G58,医療機関・薬局一覧!$A$3:$G$9,2,FALSE)</f>
        <v>垂水中央病院</v>
      </c>
      <c r="I58" s="175" t="str">
        <f>VLOOKUP($G58,医療機関・薬局一覧!$A$3:$G$9,3,FALSE)</f>
        <v>垂水市錦江町1-140</v>
      </c>
      <c r="J58" s="176" t="str">
        <f>VLOOKUP($G58,医療機関・薬局一覧!$A$3:$G$9,4,FALSE)</f>
        <v>32-5211</v>
      </c>
      <c r="K58" s="175" t="str">
        <f>VLOOKUP($G58,医療機関・薬局一覧!$A$3:$G$9,5,FALSE)</f>
        <v>垂水市民薬局</v>
      </c>
      <c r="L58" s="175" t="str">
        <f>VLOOKUP($G58,医療機関・薬局一覧!$A$3:$G$9,6,FALSE)</f>
        <v>垂水市錦江町1-135</v>
      </c>
      <c r="M58" s="176" t="str">
        <f>VLOOKUP($G58,医療機関・薬局一覧!$A$3:$G$9,7,FALSE)</f>
        <v>31-3737</v>
      </c>
      <c r="N58" s="208"/>
    </row>
    <row r="59" spans="1:14" ht="29.25" customHeight="1" x14ac:dyDescent="0.15">
      <c r="A59" s="168">
        <v>56</v>
      </c>
      <c r="B59" s="169">
        <f t="shared" si="0"/>
        <v>1</v>
      </c>
      <c r="C59" s="170">
        <v>45294</v>
      </c>
      <c r="D59" s="171" t="str">
        <f t="shared" si="1"/>
        <v>水</v>
      </c>
      <c r="E59" s="181" t="s">
        <v>52</v>
      </c>
      <c r="F59" s="173" t="s">
        <v>52</v>
      </c>
      <c r="G59" s="174">
        <v>3</v>
      </c>
      <c r="H59" s="202" t="str">
        <f>VLOOKUP($G59,医療機関・薬局一覧!$A$3:$G$9,2,FALSE)</f>
        <v>相良整形外科</v>
      </c>
      <c r="I59" s="175" t="str">
        <f>VLOOKUP($G59,医療機関・薬局一覧!$A$3:$G$9,3,FALSE)</f>
        <v>垂水市中央町27</v>
      </c>
      <c r="J59" s="176" t="str">
        <f>VLOOKUP($G59,医療機関・薬局一覧!$A$3:$G$9,4,FALSE)</f>
        <v>31-3081</v>
      </c>
      <c r="K59" s="175" t="str">
        <f>VLOOKUP($G59,医療機関・薬局一覧!$A$3:$G$9,5,FALSE)</f>
        <v>ライフ薬局</v>
      </c>
      <c r="L59" s="175" t="str">
        <f>VLOOKUP($G59,医療機関・薬局一覧!$A$3:$G$9,6,FALSE)</f>
        <v>垂水市中央町29</v>
      </c>
      <c r="M59" s="176" t="str">
        <f>VLOOKUP($G59,医療機関・薬局一覧!$A$3:$G$9,7,FALSE)</f>
        <v>31-3322</v>
      </c>
      <c r="N59" s="208"/>
    </row>
    <row r="60" spans="1:14" ht="29.25" customHeight="1" x14ac:dyDescent="0.15">
      <c r="A60" s="168">
        <v>57</v>
      </c>
      <c r="B60" s="169">
        <f t="shared" si="0"/>
        <v>1</v>
      </c>
      <c r="C60" s="170">
        <v>45298</v>
      </c>
      <c r="D60" s="171" t="str">
        <f t="shared" si="1"/>
        <v>日</v>
      </c>
      <c r="E60" s="172" t="str">
        <f>IF(VLOOKUP(C60,'R5年間カレンダー'!$A$4:$C$399,3,FALSE)=0,"",VLOOKUP(C60,'R5年間カレンダー'!$A$4:$C$399,3,FALSE))</f>
        <v/>
      </c>
      <c r="F60" s="173"/>
      <c r="G60" s="174">
        <v>1</v>
      </c>
      <c r="H60" s="202" t="str">
        <f>VLOOKUP($G60,医療機関・薬局一覧!$A$3:$G$9,2,FALSE)</f>
        <v>垂水中央病院</v>
      </c>
      <c r="I60" s="175" t="str">
        <f>VLOOKUP($G60,医療機関・薬局一覧!$A$3:$G$9,3,FALSE)</f>
        <v>垂水市錦江町1-140</v>
      </c>
      <c r="J60" s="176" t="str">
        <f>VLOOKUP($G60,医療機関・薬局一覧!$A$3:$G$9,4,FALSE)</f>
        <v>32-5211</v>
      </c>
      <c r="K60" s="175" t="str">
        <f>VLOOKUP($G60,医療機関・薬局一覧!$A$3:$G$9,5,FALSE)</f>
        <v>垂水市民薬局</v>
      </c>
      <c r="L60" s="175" t="str">
        <f>VLOOKUP($G60,医療機関・薬局一覧!$A$3:$G$9,6,FALSE)</f>
        <v>垂水市錦江町1-135</v>
      </c>
      <c r="M60" s="176" t="str">
        <f>VLOOKUP($G60,医療機関・薬局一覧!$A$3:$G$9,7,FALSE)</f>
        <v>31-3737</v>
      </c>
      <c r="N60" s="208"/>
    </row>
    <row r="61" spans="1:14" ht="29.25" customHeight="1" x14ac:dyDescent="0.15">
      <c r="A61" s="168">
        <v>58</v>
      </c>
      <c r="B61" s="169">
        <f t="shared" si="0"/>
        <v>1</v>
      </c>
      <c r="C61" s="170">
        <v>45299</v>
      </c>
      <c r="D61" s="171" t="str">
        <f t="shared" si="1"/>
        <v>月</v>
      </c>
      <c r="E61" s="172" t="str">
        <f>IF(VLOOKUP(C61,'R5年間カレンダー'!$A$4:$C$399,3,FALSE)=0,"",VLOOKUP(C61,'R5年間カレンダー'!$A$4:$C$399,3,FALSE))</f>
        <v>成人の日</v>
      </c>
      <c r="F61" s="173"/>
      <c r="G61" s="174">
        <v>4</v>
      </c>
      <c r="H61" s="202" t="str">
        <f>VLOOKUP($G61,医療機関・薬局一覧!$A$3:$G$9,2,FALSE)</f>
        <v>桑波田診療所</v>
      </c>
      <c r="I61" s="175" t="str">
        <f>VLOOKUP($G61,医療機関・薬局一覧!$A$3:$G$9,3,FALSE)</f>
        <v>垂水市旭町53</v>
      </c>
      <c r="J61" s="176" t="str">
        <f>VLOOKUP($G61,医療機関・薬局一覧!$A$3:$G$9,4,FALSE)</f>
        <v>32-0002</v>
      </c>
      <c r="K61" s="175" t="str">
        <f>VLOOKUP($G61,医療機関・薬局一覧!$A$3:$G$9,5,FALSE)</f>
        <v>フタヤ薬局　垂水店</v>
      </c>
      <c r="L61" s="175" t="str">
        <f>VLOOKUP($G61,医療機関・薬局一覧!$A$3:$G$9,6,FALSE)</f>
        <v>垂水市旭町23</v>
      </c>
      <c r="M61" s="176" t="str">
        <f>VLOOKUP($G61,医療機関・薬局一覧!$A$3:$G$9,7,FALSE)</f>
        <v>32-7252</v>
      </c>
      <c r="N61" s="208"/>
    </row>
    <row r="62" spans="1:14" ht="29.25" customHeight="1" x14ac:dyDescent="0.15">
      <c r="A62" s="168">
        <v>59</v>
      </c>
      <c r="B62" s="169">
        <f t="shared" si="0"/>
        <v>1</v>
      </c>
      <c r="C62" s="170">
        <v>45305</v>
      </c>
      <c r="D62" s="171" t="str">
        <f t="shared" si="1"/>
        <v>日</v>
      </c>
      <c r="E62" s="172" t="str">
        <f>IF(VLOOKUP(C62,'R5年間カレンダー'!$A$4:$C$399,3,FALSE)=0,"",VLOOKUP(C62,'R5年間カレンダー'!$A$4:$C$399,3,FALSE))</f>
        <v/>
      </c>
      <c r="F62" s="173"/>
      <c r="G62" s="174">
        <v>1</v>
      </c>
      <c r="H62" s="202" t="str">
        <f>VLOOKUP($G62,医療機関・薬局一覧!$A$3:$G$9,2,FALSE)</f>
        <v>垂水中央病院</v>
      </c>
      <c r="I62" s="175" t="str">
        <f>VLOOKUP($G62,医療機関・薬局一覧!$A$3:$G$9,3,FALSE)</f>
        <v>垂水市錦江町1-140</v>
      </c>
      <c r="J62" s="176" t="str">
        <f>VLOOKUP($G62,医療機関・薬局一覧!$A$3:$G$9,4,FALSE)</f>
        <v>32-5211</v>
      </c>
      <c r="K62" s="175" t="str">
        <f>VLOOKUP($G62,医療機関・薬局一覧!$A$3:$G$9,5,FALSE)</f>
        <v>垂水市民薬局</v>
      </c>
      <c r="L62" s="175" t="str">
        <f>VLOOKUP($G62,医療機関・薬局一覧!$A$3:$G$9,6,FALSE)</f>
        <v>垂水市錦江町1-135</v>
      </c>
      <c r="M62" s="176" t="str">
        <f>VLOOKUP($G62,医療機関・薬局一覧!$A$3:$G$9,7,FALSE)</f>
        <v>31-3737</v>
      </c>
      <c r="N62" s="208"/>
    </row>
    <row r="63" spans="1:14" ht="29.25" customHeight="1" x14ac:dyDescent="0.15">
      <c r="A63" s="168">
        <v>60</v>
      </c>
      <c r="B63" s="169">
        <f t="shared" si="0"/>
        <v>1</v>
      </c>
      <c r="C63" s="170">
        <v>45312</v>
      </c>
      <c r="D63" s="171" t="str">
        <f t="shared" si="1"/>
        <v>日</v>
      </c>
      <c r="E63" s="172" t="str">
        <f>IF(VLOOKUP(C63,'R5年間カレンダー'!$A$4:$C$399,3,FALSE)=0,"",VLOOKUP(C63,'R5年間カレンダー'!$A$4:$C$399,3,FALSE))</f>
        <v/>
      </c>
      <c r="F63" s="173"/>
      <c r="G63" s="174">
        <v>6</v>
      </c>
      <c r="H63" s="202" t="str">
        <f>VLOOKUP($G63,医療機関・薬局一覧!$A$3:$G$9,2,FALSE)</f>
        <v>ふくまる皮フ科</v>
      </c>
      <c r="I63" s="175" t="str">
        <f>VLOOKUP($G63,医療機関・薬局一覧!$A$3:$G$9,3,FALSE)</f>
        <v>垂水市田神3480</v>
      </c>
      <c r="J63" s="176" t="str">
        <f>VLOOKUP($G63,医療機関・薬局一覧!$A$3:$G$9,4,FALSE)</f>
        <v>32-7771</v>
      </c>
      <c r="K63" s="175" t="str">
        <f>VLOOKUP($G63,医療機関・薬局一覧!$A$3:$G$9,5,FALSE)</f>
        <v>ヘルシー薬局　垂水店</v>
      </c>
      <c r="L63" s="175" t="str">
        <f>VLOOKUP($G63,医療機関・薬局一覧!$A$3:$G$9,6,FALSE)</f>
        <v>垂水市田神3481-3</v>
      </c>
      <c r="M63" s="176" t="str">
        <f>VLOOKUP($G63,医療機関・薬局一覧!$A$3:$G$9,7,FALSE)</f>
        <v>32-9022</v>
      </c>
      <c r="N63" s="208"/>
    </row>
    <row r="64" spans="1:14" ht="29.25" customHeight="1" x14ac:dyDescent="0.15">
      <c r="A64" s="168">
        <v>61</v>
      </c>
      <c r="B64" s="169">
        <f t="shared" si="0"/>
        <v>1</v>
      </c>
      <c r="C64" s="170">
        <v>45319</v>
      </c>
      <c r="D64" s="171" t="str">
        <f t="shared" si="1"/>
        <v>日</v>
      </c>
      <c r="E64" s="172" t="str">
        <f>IF(VLOOKUP(C64,'R5年間カレンダー'!$A$4:$C$399,3,FALSE)=0,"",VLOOKUP(C64,'R5年間カレンダー'!$A$4:$C$399,3,FALSE))</f>
        <v/>
      </c>
      <c r="F64" s="173"/>
      <c r="G64" s="174">
        <v>1</v>
      </c>
      <c r="H64" s="202" t="str">
        <f>VLOOKUP($G64,医療機関・薬局一覧!$A$3:$G$9,2,FALSE)</f>
        <v>垂水中央病院</v>
      </c>
      <c r="I64" s="175" t="str">
        <f>VLOOKUP($G64,医療機関・薬局一覧!$A$3:$G$9,3,FALSE)</f>
        <v>垂水市錦江町1-140</v>
      </c>
      <c r="J64" s="176" t="str">
        <f>VLOOKUP($G64,医療機関・薬局一覧!$A$3:$G$9,4,FALSE)</f>
        <v>32-5211</v>
      </c>
      <c r="K64" s="175" t="str">
        <f>VLOOKUP($G64,医療機関・薬局一覧!$A$3:$G$9,5,FALSE)</f>
        <v>垂水市民薬局</v>
      </c>
      <c r="L64" s="175" t="str">
        <f>VLOOKUP($G64,医療機関・薬局一覧!$A$3:$G$9,6,FALSE)</f>
        <v>垂水市錦江町1-135</v>
      </c>
      <c r="M64" s="176" t="str">
        <f>VLOOKUP($G64,医療機関・薬局一覧!$A$3:$G$9,7,FALSE)</f>
        <v>31-3737</v>
      </c>
      <c r="N64" s="208"/>
    </row>
    <row r="65" spans="1:15" ht="29.25" customHeight="1" x14ac:dyDescent="0.15">
      <c r="A65" s="168">
        <v>62</v>
      </c>
      <c r="B65" s="169">
        <f t="shared" si="0"/>
        <v>2</v>
      </c>
      <c r="C65" s="170">
        <v>45326</v>
      </c>
      <c r="D65" s="171" t="str">
        <f t="shared" si="1"/>
        <v>日</v>
      </c>
      <c r="E65" s="172" t="str">
        <f>IF(VLOOKUP(C65,'R5年間カレンダー'!$A$4:$C$399,3,FALSE)=0,"",VLOOKUP(C65,'R5年間カレンダー'!$A$4:$C$399,3,FALSE))</f>
        <v/>
      </c>
      <c r="F65" s="173"/>
      <c r="G65" s="174">
        <v>2</v>
      </c>
      <c r="H65" s="202" t="str">
        <f>VLOOKUP($G65,医療機関・薬局一覧!$A$3:$G$9,2,FALSE)</f>
        <v>池田温泉クリニック</v>
      </c>
      <c r="I65" s="175" t="str">
        <f>VLOOKUP($G65,医療機関・薬局一覧!$A$3:$G$9,3,FALSE)</f>
        <v>垂水市田神3536</v>
      </c>
      <c r="J65" s="176" t="str">
        <f>VLOOKUP($G65,医療機関・薬局一覧!$A$3:$G$9,4,FALSE)</f>
        <v>32-6161</v>
      </c>
      <c r="K65" s="175" t="str">
        <f>VLOOKUP($G65,医療機関・薬局一覧!$A$3:$G$9,5,FALSE)</f>
        <v>アルファー薬局</v>
      </c>
      <c r="L65" s="175" t="str">
        <f>VLOOKUP($G65,医療機関・薬局一覧!$A$3:$G$9,6,FALSE)</f>
        <v>垂水市田神3498-56</v>
      </c>
      <c r="M65" s="176" t="str">
        <f>VLOOKUP($G65,医療機関・薬局一覧!$A$3:$G$9,7,FALSE)</f>
        <v>32-6400</v>
      </c>
      <c r="N65" s="208"/>
    </row>
    <row r="66" spans="1:15" ht="29.25" customHeight="1" x14ac:dyDescent="0.15">
      <c r="A66" s="168">
        <v>63</v>
      </c>
      <c r="B66" s="169">
        <f t="shared" si="0"/>
        <v>2</v>
      </c>
      <c r="C66" s="170">
        <v>45333</v>
      </c>
      <c r="D66" s="171" t="str">
        <f t="shared" si="1"/>
        <v>日</v>
      </c>
      <c r="E66" s="172" t="str">
        <f>IF(VLOOKUP(C66,'R5年間カレンダー'!$A$4:$C$399,3,FALSE)=0,"",VLOOKUP(C66,'R5年間カレンダー'!$A$4:$C$399,3,FALSE))</f>
        <v>建国記念の日</v>
      </c>
      <c r="F66" s="173"/>
      <c r="G66" s="174">
        <v>1</v>
      </c>
      <c r="H66" s="202" t="str">
        <f>VLOOKUP($G66,医療機関・薬局一覧!$A$3:$G$9,2,FALSE)</f>
        <v>垂水中央病院</v>
      </c>
      <c r="I66" s="175" t="str">
        <f>VLOOKUP($G66,医療機関・薬局一覧!$A$3:$G$9,3,FALSE)</f>
        <v>垂水市錦江町1-140</v>
      </c>
      <c r="J66" s="176" t="str">
        <f>VLOOKUP($G66,医療機関・薬局一覧!$A$3:$G$9,4,FALSE)</f>
        <v>32-5211</v>
      </c>
      <c r="K66" s="175" t="str">
        <f>VLOOKUP($G66,医療機関・薬局一覧!$A$3:$G$9,5,FALSE)</f>
        <v>垂水市民薬局</v>
      </c>
      <c r="L66" s="175" t="str">
        <f>VLOOKUP($G66,医療機関・薬局一覧!$A$3:$G$9,6,FALSE)</f>
        <v>垂水市錦江町1-135</v>
      </c>
      <c r="M66" s="176" t="str">
        <f>VLOOKUP($G66,医療機関・薬局一覧!$A$3:$G$9,7,FALSE)</f>
        <v>31-3737</v>
      </c>
      <c r="N66" s="208"/>
    </row>
    <row r="67" spans="1:15" ht="29.25" customHeight="1" x14ac:dyDescent="0.15">
      <c r="A67" s="168">
        <v>64</v>
      </c>
      <c r="B67" s="169">
        <f t="shared" si="0"/>
        <v>2</v>
      </c>
      <c r="C67" s="170">
        <v>45334</v>
      </c>
      <c r="D67" s="171" t="str">
        <f t="shared" si="1"/>
        <v>月</v>
      </c>
      <c r="E67" s="172" t="str">
        <f>IF(VLOOKUP(C67,'R5年間カレンダー'!$A$4:$C$399,3,FALSE)=0,"",VLOOKUP(C67,'R5年間カレンダー'!$A$4:$C$399,3,FALSE))</f>
        <v>振替休日</v>
      </c>
      <c r="F67" s="173"/>
      <c r="G67" s="174">
        <v>3</v>
      </c>
      <c r="H67" s="202" t="str">
        <f>VLOOKUP($G67,医療機関・薬局一覧!$A$3:$G$9,2,FALSE)</f>
        <v>相良整形外科</v>
      </c>
      <c r="I67" s="175" t="str">
        <f>VLOOKUP($G67,医療機関・薬局一覧!$A$3:$G$9,3,FALSE)</f>
        <v>垂水市中央町27</v>
      </c>
      <c r="J67" s="176" t="str">
        <f>VLOOKUP($G67,医療機関・薬局一覧!$A$3:$G$9,4,FALSE)</f>
        <v>31-3081</v>
      </c>
      <c r="K67" s="175" t="str">
        <f>VLOOKUP($G67,医療機関・薬局一覧!$A$3:$G$9,5,FALSE)</f>
        <v>ライフ薬局</v>
      </c>
      <c r="L67" s="175" t="str">
        <f>VLOOKUP($G67,医療機関・薬局一覧!$A$3:$G$9,6,FALSE)</f>
        <v>垂水市中央町29</v>
      </c>
      <c r="M67" s="176" t="str">
        <f>VLOOKUP($G67,医療機関・薬局一覧!$A$3:$G$9,7,FALSE)</f>
        <v>31-3322</v>
      </c>
      <c r="N67" s="208"/>
    </row>
    <row r="68" spans="1:15" s="183" customFormat="1" ht="29.25" customHeight="1" x14ac:dyDescent="0.15">
      <c r="A68" s="168">
        <v>65</v>
      </c>
      <c r="B68" s="169">
        <f t="shared" si="0"/>
        <v>2</v>
      </c>
      <c r="C68" s="170">
        <v>45340</v>
      </c>
      <c r="D68" s="171" t="str">
        <f t="shared" si="1"/>
        <v>日</v>
      </c>
      <c r="E68" s="172" t="str">
        <f>IF(VLOOKUP(C68,'R5年間カレンダー'!$A$4:$C$399,3,FALSE)=0,"",VLOOKUP(C68,'R5年間カレンダー'!$A$4:$C$399,3,FALSE))</f>
        <v/>
      </c>
      <c r="F68" s="173"/>
      <c r="G68" s="174">
        <v>5</v>
      </c>
      <c r="H68" s="203" t="str">
        <f>VLOOKUP($G68,医療機関・薬局一覧!$A$3:$G$9,2,FALSE)</f>
        <v>東内科小児科クリニック</v>
      </c>
      <c r="I68" s="177" t="str">
        <f>VLOOKUP($G68,医療機関・薬局一覧!$A$3:$G$9,3,FALSE)</f>
        <v>垂水市田神3485-1</v>
      </c>
      <c r="J68" s="178" t="str">
        <f>VLOOKUP($G68,医療機関・薬局一覧!$A$3:$G$9,4,FALSE)</f>
        <v>32-5522</v>
      </c>
      <c r="K68" s="177" t="str">
        <f>VLOOKUP($G68,医療機関・薬局一覧!$A$3:$G$9,5,FALSE)</f>
        <v>いちご薬局</v>
      </c>
      <c r="L68" s="177" t="str">
        <f>VLOOKUP($G68,医療機関・薬局一覧!$A$3:$G$9,6,FALSE)</f>
        <v>垂水市田神3479-3</v>
      </c>
      <c r="M68" s="178" t="str">
        <f>VLOOKUP($G68,医療機関・薬局一覧!$A$3:$G$9,7,FALSE)</f>
        <v>32-3656</v>
      </c>
      <c r="N68" s="209" t="s">
        <v>162</v>
      </c>
    </row>
    <row r="69" spans="1:15" s="183" customFormat="1" ht="29.25" customHeight="1" x14ac:dyDescent="0.15">
      <c r="A69" s="168">
        <v>66</v>
      </c>
      <c r="B69" s="169">
        <f t="shared" si="0"/>
        <v>2</v>
      </c>
      <c r="C69" s="170">
        <v>45345</v>
      </c>
      <c r="D69" s="171" t="str">
        <f t="shared" si="1"/>
        <v>金</v>
      </c>
      <c r="E69" s="172" t="str">
        <f>IF(VLOOKUP(C69,'R5年間カレンダー'!$A$4:$C$399,3,FALSE)=0,"",VLOOKUP(C69,'R5年間カレンダー'!$A$4:$C$399,3,FALSE))</f>
        <v>天皇誕生日</v>
      </c>
      <c r="F69" s="173"/>
      <c r="G69" s="174">
        <v>1</v>
      </c>
      <c r="H69" s="203" t="str">
        <f>VLOOKUP($G69,医療機関・薬局一覧!$A$3:$G$9,2,FALSE)</f>
        <v>垂水中央病院</v>
      </c>
      <c r="I69" s="177" t="str">
        <f>VLOOKUP($G69,医療機関・薬局一覧!$A$3:$G$9,3,FALSE)</f>
        <v>垂水市錦江町1-140</v>
      </c>
      <c r="J69" s="178" t="str">
        <f>VLOOKUP($G69,医療機関・薬局一覧!$A$3:$G$9,4,FALSE)</f>
        <v>32-5211</v>
      </c>
      <c r="K69" s="177" t="str">
        <f>VLOOKUP($G69,医療機関・薬局一覧!$A$3:$G$9,5,FALSE)</f>
        <v>垂水市民薬局</v>
      </c>
      <c r="L69" s="177" t="str">
        <f>VLOOKUP($G69,医療機関・薬局一覧!$A$3:$G$9,6,FALSE)</f>
        <v>垂水市錦江町1-135</v>
      </c>
      <c r="M69" s="178" t="str">
        <f>VLOOKUP($G69,医療機関・薬局一覧!$A$3:$G$9,7,FALSE)</f>
        <v>31-3737</v>
      </c>
      <c r="N69" s="209" t="s">
        <v>164</v>
      </c>
      <c r="O69" s="209" t="s">
        <v>163</v>
      </c>
    </row>
    <row r="70" spans="1:15" s="183" customFormat="1" ht="29.25" customHeight="1" x14ac:dyDescent="0.15">
      <c r="A70" s="168">
        <v>67</v>
      </c>
      <c r="B70" s="169">
        <f t="shared" si="0"/>
        <v>2</v>
      </c>
      <c r="C70" s="170">
        <v>45347</v>
      </c>
      <c r="D70" s="171" t="str">
        <f t="shared" si="1"/>
        <v>日</v>
      </c>
      <c r="E70" s="172" t="str">
        <f>IF(VLOOKUP(C70,'R5年間カレンダー'!$A$4:$C$399,3,FALSE)=0,"",VLOOKUP(C70,'R5年間カレンダー'!$A$4:$C$399,3,FALSE))</f>
        <v/>
      </c>
      <c r="F70" s="173"/>
      <c r="G70" s="174">
        <v>6</v>
      </c>
      <c r="H70" s="202" t="str">
        <f>VLOOKUP($G70,医療機関・薬局一覧!$A$3:$G$9,2,FALSE)</f>
        <v>ふくまる皮フ科</v>
      </c>
      <c r="I70" s="175" t="str">
        <f>VLOOKUP($G70,医療機関・薬局一覧!$A$3:$G$9,3,FALSE)</f>
        <v>垂水市田神3480</v>
      </c>
      <c r="J70" s="176" t="str">
        <f>VLOOKUP($G70,医療機関・薬局一覧!$A$3:$G$9,4,FALSE)</f>
        <v>32-7771</v>
      </c>
      <c r="K70" s="175" t="str">
        <f>VLOOKUP($G70,医療機関・薬局一覧!$A$3:$G$9,5,FALSE)</f>
        <v>ヘルシー薬局　垂水店</v>
      </c>
      <c r="L70" s="175" t="str">
        <f>VLOOKUP($G70,医療機関・薬局一覧!$A$3:$G$9,6,FALSE)</f>
        <v>垂水市田神3481-3</v>
      </c>
      <c r="M70" s="176" t="str">
        <f>VLOOKUP($G70,医療機関・薬局一覧!$A$3:$G$9,7,FALSE)</f>
        <v>32-9022</v>
      </c>
      <c r="N70" s="209" t="s">
        <v>151</v>
      </c>
    </row>
    <row r="71" spans="1:15" s="183" customFormat="1" ht="29.25" customHeight="1" x14ac:dyDescent="0.15">
      <c r="A71" s="168">
        <v>68</v>
      </c>
      <c r="B71" s="169">
        <f t="shared" si="0"/>
        <v>3</v>
      </c>
      <c r="C71" s="170">
        <v>45354</v>
      </c>
      <c r="D71" s="171" t="str">
        <f t="shared" si="1"/>
        <v>日</v>
      </c>
      <c r="E71" s="172" t="str">
        <f>IF(VLOOKUP(C71,'R5年間カレンダー'!$A$4:$C$399,3,FALSE)=0,"",VLOOKUP(C71,'R5年間カレンダー'!$A$4:$C$399,3,FALSE))</f>
        <v/>
      </c>
      <c r="F71" s="173"/>
      <c r="G71" s="174">
        <v>7</v>
      </c>
      <c r="H71" s="202" t="str">
        <f>VLOOKUP($G71,医療機関・薬局一覧!$A$3:$G$9,2,FALSE)</f>
        <v>よしとみクリニック</v>
      </c>
      <c r="I71" s="175" t="str">
        <f>VLOOKUP($G71,医療機関・薬局一覧!$A$3:$G$9,3,FALSE)</f>
        <v>垂水市南松原町10</v>
      </c>
      <c r="J71" s="176" t="str">
        <f>VLOOKUP($G71,医療機関・薬局一覧!$A$3:$G$9,4,FALSE)</f>
        <v>45-4215</v>
      </c>
      <c r="K71" s="175" t="str">
        <f>VLOOKUP($G71,医療機関・薬局一覧!$A$3:$G$9,5,FALSE)</f>
        <v>小みかん薬局</v>
      </c>
      <c r="L71" s="175" t="str">
        <f>VLOOKUP($G71,医療機関・薬局一覧!$A$3:$G$9,6,FALSE)</f>
        <v>垂水市南松原町10</v>
      </c>
      <c r="M71" s="176" t="str">
        <f>VLOOKUP($G71,医療機関・薬局一覧!$A$3:$G$9,7,FALSE)</f>
        <v>32-8118</v>
      </c>
      <c r="N71" s="208"/>
    </row>
    <row r="72" spans="1:15" s="183" customFormat="1" ht="29.25" customHeight="1" x14ac:dyDescent="0.15">
      <c r="A72" s="168">
        <v>69</v>
      </c>
      <c r="B72" s="169">
        <f t="shared" si="0"/>
        <v>3</v>
      </c>
      <c r="C72" s="170">
        <v>45361</v>
      </c>
      <c r="D72" s="171" t="str">
        <f t="shared" si="1"/>
        <v>日</v>
      </c>
      <c r="E72" s="172" t="str">
        <f>IF(VLOOKUP(C72,'R5年間カレンダー'!$A$4:$C$399,3,FALSE)=0,"",VLOOKUP(C72,'R5年間カレンダー'!$A$4:$C$399,3,FALSE))</f>
        <v/>
      </c>
      <c r="F72" s="173"/>
      <c r="G72" s="174">
        <v>1</v>
      </c>
      <c r="H72" s="202" t="str">
        <f>VLOOKUP($G72,医療機関・薬局一覧!$A$3:$G$9,2,FALSE)</f>
        <v>垂水中央病院</v>
      </c>
      <c r="I72" s="175" t="str">
        <f>VLOOKUP($G72,医療機関・薬局一覧!$A$3:$G$9,3,FALSE)</f>
        <v>垂水市錦江町1-140</v>
      </c>
      <c r="J72" s="176" t="str">
        <f>VLOOKUP($G72,医療機関・薬局一覧!$A$3:$G$9,4,FALSE)</f>
        <v>32-5211</v>
      </c>
      <c r="K72" s="175" t="str">
        <f>VLOOKUP($G72,医療機関・薬局一覧!$A$3:$G$9,5,FALSE)</f>
        <v>垂水市民薬局</v>
      </c>
      <c r="L72" s="175" t="str">
        <f>VLOOKUP($G72,医療機関・薬局一覧!$A$3:$G$9,6,FALSE)</f>
        <v>垂水市錦江町1-135</v>
      </c>
      <c r="M72" s="176" t="str">
        <f>VLOOKUP($G72,医療機関・薬局一覧!$A$3:$G$9,7,FALSE)</f>
        <v>31-3737</v>
      </c>
      <c r="N72" s="209"/>
    </row>
    <row r="73" spans="1:15" s="183" customFormat="1" ht="29.25" customHeight="1" x14ac:dyDescent="0.15">
      <c r="A73" s="168">
        <v>70</v>
      </c>
      <c r="B73" s="169">
        <f t="shared" ref="B73:B75" si="2">MONTH(C73)</f>
        <v>3</v>
      </c>
      <c r="C73" s="170">
        <v>45368</v>
      </c>
      <c r="D73" s="171" t="str">
        <f t="shared" ref="D73:D75" si="3">TEXT(C73,"aaa")</f>
        <v>日</v>
      </c>
      <c r="E73" s="172" t="str">
        <f>IF(VLOOKUP(C73,'R5年間カレンダー'!$A$4:$C$399,3,FALSE)=0,"",VLOOKUP(C73,'R5年間カレンダー'!$A$4:$C$399,3,FALSE))</f>
        <v/>
      </c>
      <c r="F73" s="173"/>
      <c r="G73" s="174">
        <v>4</v>
      </c>
      <c r="H73" s="202" t="str">
        <f>VLOOKUP($G73,医療機関・薬局一覧!$A$3:$G$9,2,FALSE)</f>
        <v>桑波田診療所</v>
      </c>
      <c r="I73" s="175" t="str">
        <f>VLOOKUP($G73,医療機関・薬局一覧!$A$3:$G$9,3,FALSE)</f>
        <v>垂水市旭町53</v>
      </c>
      <c r="J73" s="176" t="str">
        <f>VLOOKUP($G73,医療機関・薬局一覧!$A$3:$G$9,4,FALSE)</f>
        <v>32-0002</v>
      </c>
      <c r="K73" s="175" t="str">
        <f>VLOOKUP($G73,医療機関・薬局一覧!$A$3:$G$9,5,FALSE)</f>
        <v>フタヤ薬局　垂水店</v>
      </c>
      <c r="L73" s="175" t="str">
        <f>VLOOKUP($G73,医療機関・薬局一覧!$A$3:$G$9,6,FALSE)</f>
        <v>垂水市旭町23</v>
      </c>
      <c r="M73" s="176" t="str">
        <f>VLOOKUP($G73,医療機関・薬局一覧!$A$3:$G$9,7,FALSE)</f>
        <v>32-7252</v>
      </c>
      <c r="N73" s="208"/>
    </row>
    <row r="74" spans="1:15" s="183" customFormat="1" ht="29.25" customHeight="1" x14ac:dyDescent="0.15">
      <c r="A74" s="168">
        <v>71</v>
      </c>
      <c r="B74" s="169">
        <f t="shared" si="2"/>
        <v>3</v>
      </c>
      <c r="C74" s="170">
        <v>45371</v>
      </c>
      <c r="D74" s="171" t="str">
        <f t="shared" si="3"/>
        <v>水</v>
      </c>
      <c r="E74" s="172" t="str">
        <f>IF(VLOOKUP(C74,'R5年間カレンダー'!$A$4:$C$399,3,FALSE)=0,"",VLOOKUP(C74,'R5年間カレンダー'!$A$4:$C$399,3,FALSE))</f>
        <v>春分の日</v>
      </c>
      <c r="F74" s="173"/>
      <c r="G74" s="174">
        <v>1</v>
      </c>
      <c r="H74" s="202" t="str">
        <f>VLOOKUP($G74,医療機関・薬局一覧!$A$3:$G$9,2,FALSE)</f>
        <v>垂水中央病院</v>
      </c>
      <c r="I74" s="175" t="str">
        <f>VLOOKUP($G74,医療機関・薬局一覧!$A$3:$G$9,3,FALSE)</f>
        <v>垂水市錦江町1-140</v>
      </c>
      <c r="J74" s="176" t="str">
        <f>VLOOKUP($G74,医療機関・薬局一覧!$A$3:$G$9,4,FALSE)</f>
        <v>32-5211</v>
      </c>
      <c r="K74" s="175" t="str">
        <f>VLOOKUP($G74,医療機関・薬局一覧!$A$3:$G$9,5,FALSE)</f>
        <v>垂水市民薬局</v>
      </c>
      <c r="L74" s="175" t="str">
        <f>VLOOKUP($G74,医療機関・薬局一覧!$A$3:$G$9,6,FALSE)</f>
        <v>垂水市錦江町1-135</v>
      </c>
      <c r="M74" s="176" t="str">
        <f>VLOOKUP($G74,医療機関・薬局一覧!$A$3:$G$9,7,FALSE)</f>
        <v>31-3737</v>
      </c>
      <c r="N74" s="209"/>
    </row>
    <row r="75" spans="1:15" s="183" customFormat="1" ht="29.25" customHeight="1" x14ac:dyDescent="0.15">
      <c r="A75" s="168">
        <v>72</v>
      </c>
      <c r="B75" s="169">
        <f t="shared" si="2"/>
        <v>3</v>
      </c>
      <c r="C75" s="170">
        <v>45375</v>
      </c>
      <c r="D75" s="171" t="str">
        <f t="shared" si="3"/>
        <v>日</v>
      </c>
      <c r="E75" s="172" t="str">
        <f>IF(VLOOKUP(C75,'R5年間カレンダー'!$A$4:$C$399,3,FALSE)=0,"",VLOOKUP(C75,'R5年間カレンダー'!$A$4:$C$399,3,FALSE))</f>
        <v/>
      </c>
      <c r="F75" s="173"/>
      <c r="G75" s="174">
        <v>1</v>
      </c>
      <c r="H75" s="202" t="str">
        <f>VLOOKUP($G75,医療機関・薬局一覧!$A$3:$G$9,2,FALSE)</f>
        <v>垂水中央病院</v>
      </c>
      <c r="I75" s="175" t="str">
        <f>VLOOKUP($G75,医療機関・薬局一覧!$A$3:$G$9,3,FALSE)</f>
        <v>垂水市錦江町1-140</v>
      </c>
      <c r="J75" s="176" t="str">
        <f>VLOOKUP($G75,医療機関・薬局一覧!$A$3:$G$9,4,FALSE)</f>
        <v>32-5211</v>
      </c>
      <c r="K75" s="175" t="str">
        <f>VLOOKUP($G75,医療機関・薬局一覧!$A$3:$G$9,5,FALSE)</f>
        <v>垂水市民薬局</v>
      </c>
      <c r="L75" s="175" t="str">
        <f>VLOOKUP($G75,医療機関・薬局一覧!$A$3:$G$9,6,FALSE)</f>
        <v>垂水市錦江町1-135</v>
      </c>
      <c r="M75" s="176" t="str">
        <f>VLOOKUP($G75,医療機関・薬局一覧!$A$3:$G$9,7,FALSE)</f>
        <v>31-3737</v>
      </c>
      <c r="N75" s="209" t="s">
        <v>152</v>
      </c>
    </row>
    <row r="76" spans="1:15" ht="29.25" customHeight="1" x14ac:dyDescent="0.15">
      <c r="A76" s="168">
        <v>73</v>
      </c>
      <c r="B76" s="169">
        <f t="shared" ref="B76" si="4">MONTH(C76)</f>
        <v>3</v>
      </c>
      <c r="C76" s="170">
        <v>45382</v>
      </c>
      <c r="D76" s="171" t="str">
        <f t="shared" ref="D76" si="5">TEXT(C76,"aaa")</f>
        <v>日</v>
      </c>
      <c r="E76" s="172" t="str">
        <f>IF(VLOOKUP(C76,'R5年間カレンダー'!$A$4:$C$399,3,FALSE)=0,"",VLOOKUP(C76,'R5年間カレンダー'!$A$4:$C$399,3,FALSE))</f>
        <v/>
      </c>
      <c r="F76" s="173"/>
      <c r="G76" s="174">
        <v>1</v>
      </c>
      <c r="H76" s="202" t="str">
        <f>VLOOKUP($G76,医療機関・薬局一覧!$A$3:$G$9,2,FALSE)</f>
        <v>垂水中央病院</v>
      </c>
      <c r="I76" s="175" t="str">
        <f>VLOOKUP($G76,医療機関・薬局一覧!$A$3:$G$9,3,FALSE)</f>
        <v>垂水市錦江町1-140</v>
      </c>
      <c r="J76" s="176" t="str">
        <f>VLOOKUP($G76,医療機関・薬局一覧!$A$3:$G$9,4,FALSE)</f>
        <v>32-5211</v>
      </c>
      <c r="K76" s="175" t="str">
        <f>VLOOKUP($G76,医療機関・薬局一覧!$A$3:$G$9,5,FALSE)</f>
        <v>垂水市民薬局</v>
      </c>
      <c r="L76" s="175" t="str">
        <f>VLOOKUP($G76,医療機関・薬局一覧!$A$3:$G$9,6,FALSE)</f>
        <v>垂水市錦江町1-135</v>
      </c>
      <c r="M76" s="176" t="str">
        <f>VLOOKUP($G76,医療機関・薬局一覧!$A$3:$G$9,7,FALSE)</f>
        <v>31-3737</v>
      </c>
      <c r="N76" s="208"/>
    </row>
    <row r="77" spans="1:15" ht="29.25" customHeight="1" x14ac:dyDescent="0.15">
      <c r="D77" s="186"/>
      <c r="E77" s="186"/>
      <c r="G77" s="188"/>
      <c r="H77" s="204"/>
      <c r="I77" s="189"/>
      <c r="N77" s="193"/>
    </row>
    <row r="78" spans="1:15" ht="29.25" customHeight="1" x14ac:dyDescent="0.15">
      <c r="D78" s="186"/>
      <c r="E78" s="186"/>
      <c r="G78" s="188"/>
      <c r="H78" s="204"/>
      <c r="I78" s="189"/>
      <c r="N78" s="193"/>
    </row>
    <row r="79" spans="1:15" ht="29.25" customHeight="1" x14ac:dyDescent="0.15">
      <c r="D79" s="186"/>
      <c r="E79" s="186"/>
      <c r="G79" s="188"/>
      <c r="H79" s="204"/>
      <c r="I79" s="189"/>
      <c r="K79" s="194"/>
      <c r="N79" s="193"/>
    </row>
    <row r="80" spans="1:15" ht="29.25" customHeight="1" x14ac:dyDescent="0.15">
      <c r="D80" s="186"/>
      <c r="E80" s="186"/>
      <c r="G80" s="188"/>
      <c r="H80" s="204"/>
      <c r="I80" s="189"/>
      <c r="K80" s="194"/>
      <c r="N80" s="195"/>
    </row>
    <row r="81" spans="4:14" ht="29.25" customHeight="1" x14ac:dyDescent="0.15">
      <c r="D81" s="186"/>
      <c r="E81" s="186"/>
      <c r="G81" s="188"/>
      <c r="H81" s="204"/>
      <c r="I81" s="189"/>
      <c r="N81" s="195"/>
    </row>
    <row r="82" spans="4:14" ht="29.25" customHeight="1" x14ac:dyDescent="0.15">
      <c r="D82" s="186"/>
      <c r="E82" s="186"/>
      <c r="G82" s="188"/>
      <c r="H82" s="204"/>
      <c r="I82" s="189"/>
      <c r="N82" s="195"/>
    </row>
    <row r="83" spans="4:14" ht="29.25" customHeight="1" x14ac:dyDescent="0.15">
      <c r="N83" s="199"/>
    </row>
    <row r="84" spans="4:14" ht="29.25" customHeight="1" x14ac:dyDescent="0.15">
      <c r="H84" s="206"/>
      <c r="I84" s="191"/>
      <c r="J84" s="192"/>
      <c r="N84" s="199"/>
    </row>
    <row r="85" spans="4:14" ht="29.25" customHeight="1" x14ac:dyDescent="0.15">
      <c r="N85" s="199"/>
    </row>
    <row r="86" spans="4:14" ht="29.25" customHeight="1" x14ac:dyDescent="0.15">
      <c r="N86" s="199"/>
    </row>
    <row r="87" spans="4:14" ht="29.25" customHeight="1" x14ac:dyDescent="0.15">
      <c r="N87" s="195"/>
    </row>
    <row r="88" spans="4:14" ht="29.25" customHeight="1" x14ac:dyDescent="0.15">
      <c r="N88" s="199"/>
    </row>
    <row r="89" spans="4:14" ht="29.25" customHeight="1" x14ac:dyDescent="0.15">
      <c r="N89" s="195"/>
    </row>
    <row r="90" spans="4:14" ht="29.25" customHeight="1" x14ac:dyDescent="0.15">
      <c r="N90" s="195"/>
    </row>
    <row r="91" spans="4:14" ht="29.25" customHeight="1" x14ac:dyDescent="0.15">
      <c r="N91" s="195"/>
    </row>
    <row r="92" spans="4:14" ht="29.25" customHeight="1" x14ac:dyDescent="0.15">
      <c r="N92" s="195"/>
    </row>
  </sheetData>
  <autoFilter ref="A3:M76"/>
  <mergeCells count="3">
    <mergeCell ref="L1:M1"/>
    <mergeCell ref="L2:M2"/>
    <mergeCell ref="O37:P37"/>
  </mergeCells>
  <phoneticPr fontId="2"/>
  <conditionalFormatting sqref="B1:B1048576">
    <cfRule type="cellIs" dxfId="12" priority="2" stopIfTrue="1" operator="equal">
      <formula>3</formula>
    </cfRule>
    <cfRule type="cellIs" dxfId="11" priority="3" stopIfTrue="1" operator="equal">
      <formula>2</formula>
    </cfRule>
    <cfRule type="cellIs" dxfId="10" priority="4" stopIfTrue="1" operator="equal">
      <formula>1</formula>
    </cfRule>
    <cfRule type="cellIs" dxfId="9" priority="5" stopIfTrue="1" operator="equal">
      <formula>12</formula>
    </cfRule>
    <cfRule type="cellIs" dxfId="8" priority="6" stopIfTrue="1" operator="equal">
      <formula>11</formula>
    </cfRule>
    <cfRule type="cellIs" dxfId="7" priority="7" stopIfTrue="1" operator="equal">
      <formula>10</formula>
    </cfRule>
    <cfRule type="cellIs" dxfId="6" priority="8" stopIfTrue="1" operator="equal">
      <formula>9</formula>
    </cfRule>
    <cfRule type="cellIs" dxfId="5" priority="9" stopIfTrue="1" operator="equal">
      <formula>8</formula>
    </cfRule>
    <cfRule type="cellIs" dxfId="4" priority="10" stopIfTrue="1" operator="equal">
      <formula>7</formula>
    </cfRule>
    <cfRule type="cellIs" dxfId="3" priority="11" stopIfTrue="1" operator="equal">
      <formula>6</formula>
    </cfRule>
    <cfRule type="cellIs" dxfId="2" priority="12" stopIfTrue="1" operator="equal">
      <formula>5</formula>
    </cfRule>
    <cfRule type="cellIs" dxfId="1" priority="13" stopIfTrue="1" operator="equal">
      <formula>4</formula>
    </cfRule>
  </conditionalFormatting>
  <conditionalFormatting sqref="G1:G1048576">
    <cfRule type="cellIs" dxfId="0" priority="1" operator="equal">
      <formula>1</formula>
    </cfRule>
  </conditionalFormatting>
  <pageMargins left="0.66" right="0.47244094488188981" top="0.55118110236220474" bottom="0.39370078740157483" header="0.31496062992125984" footer="0.23622047244094491"/>
  <pageSetup paperSize="9" scale="82" orientation="landscape" r:id="rId1"/>
  <headerFooter>
    <oddFooter>&amp;C&amp;14&amp;P</oddFooter>
  </headerFooter>
  <rowBreaks count="3" manualBreakCount="3">
    <brk id="20" max="12" man="1"/>
    <brk id="37" max="12" man="1"/>
    <brk id="56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19"/>
  <sheetViews>
    <sheetView view="pageBreakPreview" topLeftCell="A5" zoomScaleNormal="100" zoomScaleSheetLayoutView="100" workbookViewId="0">
      <selection activeCell="F8" sqref="F8"/>
    </sheetView>
  </sheetViews>
  <sheetFormatPr defaultRowHeight="18.75" x14ac:dyDescent="0.15"/>
  <cols>
    <col min="1" max="1" width="3.25" style="212" customWidth="1"/>
    <col min="2" max="2" width="9.25" style="212" bestFit="1" customWidth="1"/>
    <col min="3" max="3" width="16.875" style="212" customWidth="1"/>
    <col min="4" max="4" width="12.5" style="212" customWidth="1"/>
    <col min="5" max="5" width="53.375" style="212" customWidth="1"/>
    <col min="6" max="6" width="53.5" style="212" customWidth="1"/>
    <col min="7" max="16384" width="9" style="212"/>
  </cols>
  <sheetData>
    <row r="1" spans="1:6" x14ac:dyDescent="0.15">
      <c r="A1" s="212" t="s">
        <v>136</v>
      </c>
    </row>
    <row r="2" spans="1:6" ht="19.5" thickBot="1" x14ac:dyDescent="0.2"/>
    <row r="3" spans="1:6" s="216" customFormat="1" ht="18" customHeight="1" x14ac:dyDescent="0.15">
      <c r="A3" s="213"/>
      <c r="B3" s="214" t="s">
        <v>99</v>
      </c>
      <c r="C3" s="214" t="s">
        <v>100</v>
      </c>
      <c r="D3" s="214" t="s">
        <v>101</v>
      </c>
      <c r="E3" s="214" t="s">
        <v>102</v>
      </c>
      <c r="F3" s="215" t="s">
        <v>103</v>
      </c>
    </row>
    <row r="4" spans="1:6" ht="219" customHeight="1" x14ac:dyDescent="0.15">
      <c r="A4" s="217">
        <v>1</v>
      </c>
      <c r="B4" s="218">
        <v>44957</v>
      </c>
      <c r="C4" s="219" t="s">
        <v>119</v>
      </c>
      <c r="D4" s="219" t="s">
        <v>140</v>
      </c>
      <c r="E4" s="220" t="s">
        <v>141</v>
      </c>
      <c r="F4" s="221" t="s">
        <v>120</v>
      </c>
    </row>
    <row r="5" spans="1:6" ht="76.5" customHeight="1" x14ac:dyDescent="0.15">
      <c r="A5" s="217">
        <v>2</v>
      </c>
      <c r="B5" s="218">
        <v>45072</v>
      </c>
      <c r="C5" s="219" t="s">
        <v>148</v>
      </c>
      <c r="D5" s="219" t="s">
        <v>149</v>
      </c>
      <c r="E5" s="220" t="s">
        <v>150</v>
      </c>
      <c r="F5" s="221" t="s">
        <v>120</v>
      </c>
    </row>
    <row r="6" spans="1:6" ht="76.5" customHeight="1" x14ac:dyDescent="0.15">
      <c r="A6" s="217">
        <v>3</v>
      </c>
      <c r="B6" s="218">
        <v>45117</v>
      </c>
      <c r="C6" s="219" t="s">
        <v>153</v>
      </c>
      <c r="D6" s="219" t="s">
        <v>154</v>
      </c>
      <c r="E6" s="220" t="s">
        <v>155</v>
      </c>
      <c r="F6" s="221" t="s">
        <v>156</v>
      </c>
    </row>
    <row r="7" spans="1:6" ht="76.5" customHeight="1" x14ac:dyDescent="0.15">
      <c r="A7" s="217">
        <v>4</v>
      </c>
      <c r="B7" s="218">
        <v>45279</v>
      </c>
      <c r="C7" s="219" t="s">
        <v>119</v>
      </c>
      <c r="D7" s="219" t="s">
        <v>140</v>
      </c>
      <c r="E7" s="220" t="s">
        <v>160</v>
      </c>
      <c r="F7" s="221" t="s">
        <v>161</v>
      </c>
    </row>
    <row r="8" spans="1:6" ht="76.5" customHeight="1" x14ac:dyDescent="0.15">
      <c r="A8" s="217"/>
      <c r="B8" s="218"/>
      <c r="C8" s="219"/>
      <c r="D8" s="219"/>
      <c r="E8" s="220"/>
      <c r="F8" s="222"/>
    </row>
    <row r="9" spans="1:6" ht="76.5" customHeight="1" x14ac:dyDescent="0.15">
      <c r="A9" s="217"/>
      <c r="B9" s="219"/>
      <c r="C9" s="219"/>
      <c r="D9" s="219"/>
      <c r="E9" s="219"/>
      <c r="F9" s="222"/>
    </row>
    <row r="10" spans="1:6" ht="76.5" customHeight="1" x14ac:dyDescent="0.15">
      <c r="A10" s="217"/>
      <c r="B10" s="219"/>
      <c r="C10" s="219"/>
      <c r="D10" s="219"/>
      <c r="E10" s="219"/>
      <c r="F10" s="222"/>
    </row>
    <row r="11" spans="1:6" ht="76.5" customHeight="1" x14ac:dyDescent="0.15">
      <c r="A11" s="217"/>
      <c r="B11" s="219"/>
      <c r="C11" s="219"/>
      <c r="D11" s="219"/>
      <c r="E11" s="219"/>
      <c r="F11" s="222"/>
    </row>
    <row r="12" spans="1:6" ht="76.5" customHeight="1" x14ac:dyDescent="0.15">
      <c r="A12" s="217"/>
      <c r="B12" s="219"/>
      <c r="C12" s="219"/>
      <c r="D12" s="219"/>
      <c r="E12" s="219"/>
      <c r="F12" s="222"/>
    </row>
    <row r="13" spans="1:6" ht="76.5" customHeight="1" x14ac:dyDescent="0.15">
      <c r="A13" s="217"/>
      <c r="B13" s="219"/>
      <c r="C13" s="219"/>
      <c r="D13" s="219"/>
      <c r="E13" s="219"/>
      <c r="F13" s="222"/>
    </row>
    <row r="14" spans="1:6" ht="76.5" customHeight="1" x14ac:dyDescent="0.15">
      <c r="A14" s="217"/>
      <c r="B14" s="219"/>
      <c r="C14" s="219"/>
      <c r="D14" s="219"/>
      <c r="E14" s="219"/>
      <c r="F14" s="222"/>
    </row>
    <row r="15" spans="1:6" ht="76.5" customHeight="1" x14ac:dyDescent="0.15">
      <c r="A15" s="217"/>
      <c r="B15" s="219"/>
      <c r="C15" s="219"/>
      <c r="D15" s="219"/>
      <c r="E15" s="219"/>
      <c r="F15" s="222"/>
    </row>
    <row r="16" spans="1:6" ht="76.5" customHeight="1" x14ac:dyDescent="0.15">
      <c r="A16" s="217"/>
      <c r="B16" s="219"/>
      <c r="C16" s="219"/>
      <c r="D16" s="219"/>
      <c r="E16" s="219"/>
      <c r="F16" s="222"/>
    </row>
    <row r="17" spans="1:6" ht="76.5" customHeight="1" thickBot="1" x14ac:dyDescent="0.2">
      <c r="A17" s="223"/>
      <c r="B17" s="224"/>
      <c r="C17" s="224"/>
      <c r="D17" s="224"/>
      <c r="E17" s="224"/>
      <c r="F17" s="225"/>
    </row>
    <row r="18" spans="1:6" ht="76.5" customHeight="1" x14ac:dyDescent="0.15"/>
    <row r="19" spans="1:6" ht="76.5" customHeight="1" x14ac:dyDescent="0.15"/>
  </sheetData>
  <phoneticPr fontId="2"/>
  <pageMargins left="0.7" right="0.7" top="0.75" bottom="0.75" header="0.3" footer="0.3"/>
  <pageSetup paperSize="9" scale="6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view="pageBreakPreview" topLeftCell="A328" zoomScale="85" zoomScaleNormal="100" zoomScaleSheetLayoutView="85" workbookViewId="0">
      <selection activeCell="C332" sqref="C332"/>
    </sheetView>
  </sheetViews>
  <sheetFormatPr defaultRowHeight="18.75" customHeight="1" x14ac:dyDescent="0.15"/>
  <cols>
    <col min="1" max="1" width="22" style="43" customWidth="1"/>
    <col min="2" max="2" width="9" style="1"/>
    <col min="3" max="3" width="18.125" style="1" customWidth="1"/>
    <col min="4" max="4" width="9" style="1"/>
    <col min="5" max="5" width="20.125" style="1" customWidth="1"/>
    <col min="6" max="6" width="91.5" style="1" customWidth="1"/>
    <col min="7" max="7" width="24.875" style="1" customWidth="1"/>
    <col min="8" max="16384" width="9" style="1"/>
  </cols>
  <sheetData>
    <row r="1" spans="1:6" ht="18.75" customHeight="1" x14ac:dyDescent="0.15">
      <c r="A1" s="42" t="s">
        <v>134</v>
      </c>
      <c r="E1" s="20" t="s">
        <v>76</v>
      </c>
    </row>
    <row r="2" spans="1:6" ht="18.75" customHeight="1" x14ac:dyDescent="0.15">
      <c r="A2" s="42"/>
    </row>
    <row r="3" spans="1:6" ht="18.75" customHeight="1" x14ac:dyDescent="0.15">
      <c r="A3" s="45" t="s">
        <v>70</v>
      </c>
      <c r="B3" s="44" t="s">
        <v>50</v>
      </c>
      <c r="C3" s="44" t="s">
        <v>71</v>
      </c>
      <c r="E3" s="36" t="s">
        <v>73</v>
      </c>
    </row>
    <row r="4" spans="1:6" ht="18.75" customHeight="1" x14ac:dyDescent="0.15">
      <c r="A4" s="17">
        <v>45017</v>
      </c>
      <c r="B4" s="35" t="str">
        <f>TEXT(A4,"aaa")</f>
        <v>土</v>
      </c>
      <c r="C4" s="108"/>
      <c r="E4" s="36" t="s">
        <v>74</v>
      </c>
    </row>
    <row r="5" spans="1:6" ht="18.75" customHeight="1" x14ac:dyDescent="0.15">
      <c r="A5" s="17">
        <v>45018</v>
      </c>
      <c r="B5" s="35" t="str">
        <f t="shared" ref="B5:B68" si="0">TEXT(A5,"aaa")</f>
        <v>日</v>
      </c>
      <c r="C5" s="108"/>
      <c r="E5" s="36" t="s">
        <v>72</v>
      </c>
    </row>
    <row r="6" spans="1:6" ht="18.75" customHeight="1" x14ac:dyDescent="0.15">
      <c r="A6" s="17">
        <v>45019</v>
      </c>
      <c r="B6" s="35" t="str">
        <f t="shared" si="0"/>
        <v>月</v>
      </c>
      <c r="C6" s="108"/>
    </row>
    <row r="7" spans="1:6" ht="18.75" customHeight="1" x14ac:dyDescent="0.15">
      <c r="A7" s="17">
        <v>45020</v>
      </c>
      <c r="B7" s="35" t="str">
        <f t="shared" si="0"/>
        <v>火</v>
      </c>
      <c r="C7" s="108"/>
      <c r="E7" s="44" t="s">
        <v>90</v>
      </c>
      <c r="F7" s="44" t="s">
        <v>109</v>
      </c>
    </row>
    <row r="8" spans="1:6" ht="18.75" customHeight="1" x14ac:dyDescent="0.15">
      <c r="A8" s="17">
        <v>45021</v>
      </c>
      <c r="B8" s="35" t="str">
        <f t="shared" si="0"/>
        <v>水</v>
      </c>
      <c r="C8" s="108"/>
      <c r="E8" s="250" t="s">
        <v>91</v>
      </c>
      <c r="F8" s="116" t="s">
        <v>117</v>
      </c>
    </row>
    <row r="9" spans="1:6" ht="18.75" customHeight="1" x14ac:dyDescent="0.15">
      <c r="A9" s="17">
        <v>45022</v>
      </c>
      <c r="B9" s="35" t="str">
        <f t="shared" si="0"/>
        <v>木</v>
      </c>
      <c r="C9" s="108"/>
      <c r="E9" s="250"/>
      <c r="F9" s="34" t="s">
        <v>118</v>
      </c>
    </row>
    <row r="10" spans="1:6" ht="18.75" customHeight="1" x14ac:dyDescent="0.15">
      <c r="A10" s="17">
        <v>45023</v>
      </c>
      <c r="B10" s="35" t="str">
        <f t="shared" si="0"/>
        <v>金</v>
      </c>
      <c r="C10" s="108"/>
      <c r="E10" s="46" t="s">
        <v>86</v>
      </c>
      <c r="F10" s="116">
        <v>43831</v>
      </c>
    </row>
    <row r="11" spans="1:6" ht="18.75" customHeight="1" x14ac:dyDescent="0.15">
      <c r="A11" s="17">
        <v>45024</v>
      </c>
      <c r="B11" s="35" t="str">
        <f t="shared" si="0"/>
        <v>土</v>
      </c>
      <c r="C11" s="108"/>
      <c r="E11" s="46" t="s">
        <v>87</v>
      </c>
      <c r="F11" s="117" t="s">
        <v>110</v>
      </c>
    </row>
    <row r="12" spans="1:6" ht="18.75" customHeight="1" x14ac:dyDescent="0.15">
      <c r="A12" s="17">
        <v>45025</v>
      </c>
      <c r="B12" s="35" t="str">
        <f t="shared" si="0"/>
        <v>日</v>
      </c>
      <c r="C12" s="108"/>
      <c r="E12" s="46" t="s">
        <v>88</v>
      </c>
      <c r="F12" s="117" t="s">
        <v>111</v>
      </c>
    </row>
    <row r="13" spans="1:6" ht="18.75" customHeight="1" x14ac:dyDescent="0.15">
      <c r="A13" s="17">
        <v>45026</v>
      </c>
      <c r="B13" s="35" t="str">
        <f t="shared" si="0"/>
        <v>月</v>
      </c>
      <c r="C13" s="108"/>
      <c r="E13" s="46" t="s">
        <v>89</v>
      </c>
      <c r="F13" s="116">
        <v>43884</v>
      </c>
    </row>
    <row r="14" spans="1:6" ht="18.75" customHeight="1" x14ac:dyDescent="0.15">
      <c r="A14" s="17">
        <v>45027</v>
      </c>
      <c r="B14" s="35" t="str">
        <f t="shared" si="0"/>
        <v>火</v>
      </c>
      <c r="C14" s="108"/>
      <c r="E14" s="46" t="s">
        <v>92</v>
      </c>
      <c r="F14" s="117" t="s">
        <v>115</v>
      </c>
    </row>
    <row r="15" spans="1:6" ht="18.75" customHeight="1" x14ac:dyDescent="0.15">
      <c r="A15" s="17">
        <v>45028</v>
      </c>
      <c r="B15" s="35" t="str">
        <f t="shared" si="0"/>
        <v>水</v>
      </c>
      <c r="C15" s="108"/>
      <c r="E15" s="46" t="s">
        <v>75</v>
      </c>
      <c r="F15" s="116">
        <v>43950</v>
      </c>
    </row>
    <row r="16" spans="1:6" ht="18.75" customHeight="1" x14ac:dyDescent="0.15">
      <c r="A16" s="17">
        <v>45029</v>
      </c>
      <c r="B16" s="35" t="str">
        <f t="shared" si="0"/>
        <v>木</v>
      </c>
      <c r="C16" s="108"/>
      <c r="E16" s="46" t="s">
        <v>77</v>
      </c>
      <c r="F16" s="116">
        <v>43954</v>
      </c>
    </row>
    <row r="17" spans="1:6" ht="18.75" customHeight="1" x14ac:dyDescent="0.15">
      <c r="A17" s="17">
        <v>45030</v>
      </c>
      <c r="B17" s="35" t="str">
        <f t="shared" si="0"/>
        <v>金</v>
      </c>
      <c r="C17" s="108"/>
      <c r="E17" s="46" t="s">
        <v>78</v>
      </c>
      <c r="F17" s="116">
        <v>43955</v>
      </c>
    </row>
    <row r="18" spans="1:6" ht="18.75" customHeight="1" x14ac:dyDescent="0.15">
      <c r="A18" s="17">
        <v>45031</v>
      </c>
      <c r="B18" s="35" t="str">
        <f t="shared" si="0"/>
        <v>土</v>
      </c>
      <c r="C18" s="108"/>
      <c r="E18" s="46" t="s">
        <v>79</v>
      </c>
      <c r="F18" s="116">
        <v>43956</v>
      </c>
    </row>
    <row r="19" spans="1:6" ht="18.75" customHeight="1" x14ac:dyDescent="0.15">
      <c r="A19" s="17">
        <v>45032</v>
      </c>
      <c r="B19" s="35" t="str">
        <f t="shared" si="0"/>
        <v>日</v>
      </c>
      <c r="C19" s="108"/>
      <c r="E19" s="46" t="s">
        <v>80</v>
      </c>
      <c r="F19" s="117" t="s">
        <v>112</v>
      </c>
    </row>
    <row r="20" spans="1:6" ht="18.75" customHeight="1" x14ac:dyDescent="0.15">
      <c r="A20" s="17">
        <v>45033</v>
      </c>
      <c r="B20" s="35" t="str">
        <f t="shared" si="0"/>
        <v>月</v>
      </c>
      <c r="C20" s="108"/>
      <c r="E20" s="46" t="s">
        <v>81</v>
      </c>
      <c r="F20" s="116">
        <v>44054</v>
      </c>
    </row>
    <row r="21" spans="1:6" ht="18.75" customHeight="1" x14ac:dyDescent="0.15">
      <c r="A21" s="17">
        <v>45034</v>
      </c>
      <c r="B21" s="35" t="str">
        <f t="shared" si="0"/>
        <v>火</v>
      </c>
      <c r="C21" s="108"/>
      <c r="E21" s="46" t="s">
        <v>82</v>
      </c>
      <c r="F21" s="117" t="s">
        <v>113</v>
      </c>
    </row>
    <row r="22" spans="1:6" ht="18.75" customHeight="1" x14ac:dyDescent="0.15">
      <c r="A22" s="17">
        <v>45035</v>
      </c>
      <c r="B22" s="35" t="str">
        <f t="shared" si="0"/>
        <v>水</v>
      </c>
      <c r="C22" s="108"/>
      <c r="E22" s="46" t="s">
        <v>83</v>
      </c>
      <c r="F22" s="117" t="s">
        <v>116</v>
      </c>
    </row>
    <row r="23" spans="1:6" ht="18.75" customHeight="1" x14ac:dyDescent="0.15">
      <c r="A23" s="17">
        <v>45036</v>
      </c>
      <c r="B23" s="35" t="str">
        <f t="shared" si="0"/>
        <v>木</v>
      </c>
      <c r="C23" s="108"/>
      <c r="E23" s="46" t="s">
        <v>104</v>
      </c>
      <c r="F23" s="117" t="s">
        <v>114</v>
      </c>
    </row>
    <row r="24" spans="1:6" ht="18.75" customHeight="1" x14ac:dyDescent="0.15">
      <c r="A24" s="17">
        <v>45037</v>
      </c>
      <c r="B24" s="35" t="str">
        <f t="shared" si="0"/>
        <v>金</v>
      </c>
      <c r="C24" s="108"/>
      <c r="E24" s="46" t="s">
        <v>84</v>
      </c>
      <c r="F24" s="116">
        <v>44138</v>
      </c>
    </row>
    <row r="25" spans="1:6" ht="18.75" customHeight="1" x14ac:dyDescent="0.15">
      <c r="A25" s="17">
        <v>45038</v>
      </c>
      <c r="B25" s="35" t="str">
        <f t="shared" si="0"/>
        <v>土</v>
      </c>
      <c r="C25" s="108"/>
      <c r="E25" s="46" t="s">
        <v>85</v>
      </c>
      <c r="F25" s="116">
        <v>44158</v>
      </c>
    </row>
    <row r="26" spans="1:6" ht="18.75" customHeight="1" x14ac:dyDescent="0.15">
      <c r="A26" s="17">
        <v>45039</v>
      </c>
      <c r="B26" s="35" t="str">
        <f t="shared" si="0"/>
        <v>日</v>
      </c>
      <c r="C26" s="108"/>
    </row>
    <row r="27" spans="1:6" ht="18.75" customHeight="1" x14ac:dyDescent="0.15">
      <c r="A27" s="17">
        <v>45040</v>
      </c>
      <c r="B27" s="35" t="str">
        <f t="shared" si="0"/>
        <v>月</v>
      </c>
      <c r="C27" s="108"/>
    </row>
    <row r="28" spans="1:6" ht="18.75" customHeight="1" x14ac:dyDescent="0.15">
      <c r="A28" s="17">
        <v>45041</v>
      </c>
      <c r="B28" s="35" t="str">
        <f t="shared" si="0"/>
        <v>火</v>
      </c>
      <c r="C28" s="108"/>
    </row>
    <row r="29" spans="1:6" ht="18.75" customHeight="1" x14ac:dyDescent="0.15">
      <c r="A29" s="17">
        <v>45042</v>
      </c>
      <c r="B29" s="35" t="str">
        <f t="shared" si="0"/>
        <v>水</v>
      </c>
      <c r="C29" s="108"/>
    </row>
    <row r="30" spans="1:6" ht="18.75" customHeight="1" x14ac:dyDescent="0.15">
      <c r="A30" s="17">
        <v>45043</v>
      </c>
      <c r="B30" s="35" t="str">
        <f t="shared" si="0"/>
        <v>木</v>
      </c>
      <c r="C30" s="108"/>
    </row>
    <row r="31" spans="1:6" ht="18.75" customHeight="1" x14ac:dyDescent="0.15">
      <c r="A31" s="17">
        <v>45044</v>
      </c>
      <c r="B31" s="35" t="str">
        <f t="shared" si="0"/>
        <v>金</v>
      </c>
      <c r="C31" s="108"/>
    </row>
    <row r="32" spans="1:6" ht="18.75" customHeight="1" x14ac:dyDescent="0.15">
      <c r="A32" s="17">
        <v>45045</v>
      </c>
      <c r="B32" s="35" t="str">
        <f t="shared" si="0"/>
        <v>土</v>
      </c>
      <c r="C32" s="108" t="s">
        <v>75</v>
      </c>
    </row>
    <row r="33" spans="1:3" ht="18.75" customHeight="1" x14ac:dyDescent="0.15">
      <c r="A33" s="17">
        <v>45046</v>
      </c>
      <c r="B33" s="35" t="str">
        <f t="shared" si="0"/>
        <v>日</v>
      </c>
      <c r="C33" s="108"/>
    </row>
    <row r="34" spans="1:3" ht="18.75" customHeight="1" x14ac:dyDescent="0.15">
      <c r="A34" s="17">
        <v>45047</v>
      </c>
      <c r="B34" s="35" t="str">
        <f t="shared" si="0"/>
        <v>月</v>
      </c>
      <c r="C34" s="108"/>
    </row>
    <row r="35" spans="1:3" ht="18.75" customHeight="1" x14ac:dyDescent="0.15">
      <c r="A35" s="17">
        <v>45048</v>
      </c>
      <c r="B35" s="35" t="str">
        <f t="shared" si="0"/>
        <v>火</v>
      </c>
      <c r="C35" s="108"/>
    </row>
    <row r="36" spans="1:3" ht="18.75" customHeight="1" x14ac:dyDescent="0.15">
      <c r="A36" s="17">
        <v>45049</v>
      </c>
      <c r="B36" s="35" t="str">
        <f t="shared" si="0"/>
        <v>水</v>
      </c>
      <c r="C36" s="108" t="s">
        <v>77</v>
      </c>
    </row>
    <row r="37" spans="1:3" ht="18.75" customHeight="1" x14ac:dyDescent="0.15">
      <c r="A37" s="17">
        <v>45050</v>
      </c>
      <c r="B37" s="35" t="str">
        <f t="shared" si="0"/>
        <v>木</v>
      </c>
      <c r="C37" s="108" t="s">
        <v>78</v>
      </c>
    </row>
    <row r="38" spans="1:3" ht="18.75" customHeight="1" x14ac:dyDescent="0.15">
      <c r="A38" s="17">
        <v>45051</v>
      </c>
      <c r="B38" s="35" t="str">
        <f t="shared" si="0"/>
        <v>金</v>
      </c>
      <c r="C38" s="108" t="s">
        <v>79</v>
      </c>
    </row>
    <row r="39" spans="1:3" ht="18.75" customHeight="1" x14ac:dyDescent="0.15">
      <c r="A39" s="17">
        <v>45052</v>
      </c>
      <c r="B39" s="35" t="str">
        <f t="shared" si="0"/>
        <v>土</v>
      </c>
      <c r="C39" s="108"/>
    </row>
    <row r="40" spans="1:3" ht="18.75" customHeight="1" x14ac:dyDescent="0.15">
      <c r="A40" s="17">
        <v>45053</v>
      </c>
      <c r="B40" s="35" t="str">
        <f t="shared" si="0"/>
        <v>日</v>
      </c>
      <c r="C40" s="108"/>
    </row>
    <row r="41" spans="1:3" ht="18.75" customHeight="1" x14ac:dyDescent="0.15">
      <c r="A41" s="17">
        <v>45054</v>
      </c>
      <c r="B41" s="35" t="str">
        <f t="shared" si="0"/>
        <v>月</v>
      </c>
      <c r="C41" s="108"/>
    </row>
    <row r="42" spans="1:3" ht="18.75" customHeight="1" x14ac:dyDescent="0.15">
      <c r="A42" s="17">
        <v>45055</v>
      </c>
      <c r="B42" s="35" t="str">
        <f t="shared" si="0"/>
        <v>火</v>
      </c>
      <c r="C42" s="108"/>
    </row>
    <row r="43" spans="1:3" ht="18.75" customHeight="1" x14ac:dyDescent="0.15">
      <c r="A43" s="17">
        <v>45056</v>
      </c>
      <c r="B43" s="35" t="str">
        <f t="shared" si="0"/>
        <v>水</v>
      </c>
      <c r="C43" s="108"/>
    </row>
    <row r="44" spans="1:3" ht="18.75" customHeight="1" x14ac:dyDescent="0.15">
      <c r="A44" s="17">
        <v>45057</v>
      </c>
      <c r="B44" s="35" t="str">
        <f t="shared" si="0"/>
        <v>木</v>
      </c>
      <c r="C44" s="108"/>
    </row>
    <row r="45" spans="1:3" ht="18.75" customHeight="1" x14ac:dyDescent="0.15">
      <c r="A45" s="17">
        <v>45058</v>
      </c>
      <c r="B45" s="35" t="str">
        <f t="shared" si="0"/>
        <v>金</v>
      </c>
      <c r="C45" s="108"/>
    </row>
    <row r="46" spans="1:3" ht="18.75" customHeight="1" x14ac:dyDescent="0.15">
      <c r="A46" s="17">
        <v>45059</v>
      </c>
      <c r="B46" s="35" t="str">
        <f t="shared" si="0"/>
        <v>土</v>
      </c>
      <c r="C46" s="108"/>
    </row>
    <row r="47" spans="1:3" ht="18.75" customHeight="1" x14ac:dyDescent="0.15">
      <c r="A47" s="17">
        <v>45060</v>
      </c>
      <c r="B47" s="35" t="str">
        <f t="shared" si="0"/>
        <v>日</v>
      </c>
      <c r="C47" s="108"/>
    </row>
    <row r="48" spans="1:3" ht="18.75" customHeight="1" x14ac:dyDescent="0.15">
      <c r="A48" s="17">
        <v>45061</v>
      </c>
      <c r="B48" s="35" t="str">
        <f t="shared" si="0"/>
        <v>月</v>
      </c>
      <c r="C48" s="108"/>
    </row>
    <row r="49" spans="1:3" ht="18.75" customHeight="1" x14ac:dyDescent="0.15">
      <c r="A49" s="17">
        <v>45062</v>
      </c>
      <c r="B49" s="35" t="str">
        <f t="shared" si="0"/>
        <v>火</v>
      </c>
      <c r="C49" s="108"/>
    </row>
    <row r="50" spans="1:3" ht="18.75" customHeight="1" x14ac:dyDescent="0.15">
      <c r="A50" s="17">
        <v>45063</v>
      </c>
      <c r="B50" s="35" t="str">
        <f t="shared" si="0"/>
        <v>水</v>
      </c>
      <c r="C50" s="108"/>
    </row>
    <row r="51" spans="1:3" ht="18.75" customHeight="1" x14ac:dyDescent="0.15">
      <c r="A51" s="17">
        <v>45064</v>
      </c>
      <c r="B51" s="35" t="str">
        <f t="shared" si="0"/>
        <v>木</v>
      </c>
      <c r="C51" s="108"/>
    </row>
    <row r="52" spans="1:3" ht="18.75" customHeight="1" x14ac:dyDescent="0.15">
      <c r="A52" s="17">
        <v>45065</v>
      </c>
      <c r="B52" s="35" t="str">
        <f t="shared" si="0"/>
        <v>金</v>
      </c>
      <c r="C52" s="108"/>
    </row>
    <row r="53" spans="1:3" ht="18.75" customHeight="1" x14ac:dyDescent="0.15">
      <c r="A53" s="17">
        <v>45066</v>
      </c>
      <c r="B53" s="35" t="str">
        <f t="shared" si="0"/>
        <v>土</v>
      </c>
      <c r="C53" s="108"/>
    </row>
    <row r="54" spans="1:3" ht="18.75" customHeight="1" x14ac:dyDescent="0.15">
      <c r="A54" s="17">
        <v>45067</v>
      </c>
      <c r="B54" s="35" t="str">
        <f t="shared" si="0"/>
        <v>日</v>
      </c>
      <c r="C54" s="108"/>
    </row>
    <row r="55" spans="1:3" ht="18.75" customHeight="1" x14ac:dyDescent="0.15">
      <c r="A55" s="17">
        <v>45068</v>
      </c>
      <c r="B55" s="35" t="str">
        <f t="shared" si="0"/>
        <v>月</v>
      </c>
      <c r="C55" s="108"/>
    </row>
    <row r="56" spans="1:3" ht="18.75" customHeight="1" x14ac:dyDescent="0.15">
      <c r="A56" s="17">
        <v>45069</v>
      </c>
      <c r="B56" s="35" t="str">
        <f t="shared" si="0"/>
        <v>火</v>
      </c>
      <c r="C56" s="108"/>
    </row>
    <row r="57" spans="1:3" ht="18.75" customHeight="1" x14ac:dyDescent="0.15">
      <c r="A57" s="17">
        <v>45070</v>
      </c>
      <c r="B57" s="35" t="str">
        <f t="shared" si="0"/>
        <v>水</v>
      </c>
      <c r="C57" s="108"/>
    </row>
    <row r="58" spans="1:3" ht="18.75" customHeight="1" x14ac:dyDescent="0.15">
      <c r="A58" s="17">
        <v>45071</v>
      </c>
      <c r="B58" s="35" t="str">
        <f t="shared" si="0"/>
        <v>木</v>
      </c>
      <c r="C58" s="108"/>
    </row>
    <row r="59" spans="1:3" ht="18.75" customHeight="1" x14ac:dyDescent="0.15">
      <c r="A59" s="17">
        <v>45072</v>
      </c>
      <c r="B59" s="35" t="str">
        <f t="shared" si="0"/>
        <v>金</v>
      </c>
      <c r="C59" s="108"/>
    </row>
    <row r="60" spans="1:3" ht="18.75" customHeight="1" x14ac:dyDescent="0.15">
      <c r="A60" s="17">
        <v>45073</v>
      </c>
      <c r="B60" s="35" t="str">
        <f t="shared" si="0"/>
        <v>土</v>
      </c>
      <c r="C60" s="108"/>
    </row>
    <row r="61" spans="1:3" ht="18.75" customHeight="1" x14ac:dyDescent="0.15">
      <c r="A61" s="17">
        <v>45074</v>
      </c>
      <c r="B61" s="35" t="str">
        <f t="shared" si="0"/>
        <v>日</v>
      </c>
      <c r="C61" s="108"/>
    </row>
    <row r="62" spans="1:3" ht="18.75" customHeight="1" x14ac:dyDescent="0.15">
      <c r="A62" s="17">
        <v>45075</v>
      </c>
      <c r="B62" s="35" t="str">
        <f t="shared" si="0"/>
        <v>月</v>
      </c>
      <c r="C62" s="108"/>
    </row>
    <row r="63" spans="1:3" ht="18.75" customHeight="1" x14ac:dyDescent="0.15">
      <c r="A63" s="17">
        <v>45076</v>
      </c>
      <c r="B63" s="35" t="str">
        <f t="shared" si="0"/>
        <v>火</v>
      </c>
      <c r="C63" s="108"/>
    </row>
    <row r="64" spans="1:3" ht="18.75" customHeight="1" x14ac:dyDescent="0.15">
      <c r="A64" s="17">
        <v>45077</v>
      </c>
      <c r="B64" s="35" t="str">
        <f t="shared" si="0"/>
        <v>水</v>
      </c>
      <c r="C64" s="108"/>
    </row>
    <row r="65" spans="1:3" ht="18.75" customHeight="1" x14ac:dyDescent="0.15">
      <c r="A65" s="17">
        <v>45078</v>
      </c>
      <c r="B65" s="35" t="str">
        <f t="shared" si="0"/>
        <v>木</v>
      </c>
      <c r="C65" s="108"/>
    </row>
    <row r="66" spans="1:3" ht="18.75" customHeight="1" x14ac:dyDescent="0.15">
      <c r="A66" s="17">
        <v>45079</v>
      </c>
      <c r="B66" s="35" t="str">
        <f t="shared" si="0"/>
        <v>金</v>
      </c>
      <c r="C66" s="108"/>
    </row>
    <row r="67" spans="1:3" ht="18.75" customHeight="1" x14ac:dyDescent="0.15">
      <c r="A67" s="17">
        <v>45080</v>
      </c>
      <c r="B67" s="35" t="str">
        <f t="shared" si="0"/>
        <v>土</v>
      </c>
      <c r="C67" s="108"/>
    </row>
    <row r="68" spans="1:3" ht="18.75" customHeight="1" x14ac:dyDescent="0.15">
      <c r="A68" s="17">
        <v>45081</v>
      </c>
      <c r="B68" s="35" t="str">
        <f t="shared" si="0"/>
        <v>日</v>
      </c>
      <c r="C68" s="108"/>
    </row>
    <row r="69" spans="1:3" ht="18.75" customHeight="1" x14ac:dyDescent="0.15">
      <c r="A69" s="17">
        <v>45082</v>
      </c>
      <c r="B69" s="35" t="str">
        <f t="shared" ref="B69:B132" si="1">TEXT(A69,"aaa")</f>
        <v>月</v>
      </c>
      <c r="C69" s="108"/>
    </row>
    <row r="70" spans="1:3" ht="18.75" customHeight="1" x14ac:dyDescent="0.15">
      <c r="A70" s="17">
        <v>45083</v>
      </c>
      <c r="B70" s="35" t="str">
        <f t="shared" si="1"/>
        <v>火</v>
      </c>
      <c r="C70" s="108"/>
    </row>
    <row r="71" spans="1:3" ht="18.75" customHeight="1" x14ac:dyDescent="0.15">
      <c r="A71" s="17">
        <v>45084</v>
      </c>
      <c r="B71" s="35" t="str">
        <f t="shared" si="1"/>
        <v>水</v>
      </c>
      <c r="C71" s="108"/>
    </row>
    <row r="72" spans="1:3" ht="18.75" customHeight="1" x14ac:dyDescent="0.15">
      <c r="A72" s="17">
        <v>45085</v>
      </c>
      <c r="B72" s="35" t="str">
        <f t="shared" si="1"/>
        <v>木</v>
      </c>
      <c r="C72" s="108"/>
    </row>
    <row r="73" spans="1:3" ht="18.75" customHeight="1" x14ac:dyDescent="0.15">
      <c r="A73" s="17">
        <v>45086</v>
      </c>
      <c r="B73" s="35" t="str">
        <f t="shared" si="1"/>
        <v>金</v>
      </c>
      <c r="C73" s="108"/>
    </row>
    <row r="74" spans="1:3" ht="18.75" customHeight="1" x14ac:dyDescent="0.15">
      <c r="A74" s="17">
        <v>45087</v>
      </c>
      <c r="B74" s="35" t="str">
        <f t="shared" si="1"/>
        <v>土</v>
      </c>
      <c r="C74" s="108"/>
    </row>
    <row r="75" spans="1:3" ht="18.75" customHeight="1" x14ac:dyDescent="0.15">
      <c r="A75" s="17">
        <v>45088</v>
      </c>
      <c r="B75" s="35" t="str">
        <f t="shared" si="1"/>
        <v>日</v>
      </c>
      <c r="C75" s="108"/>
    </row>
    <row r="76" spans="1:3" ht="18.75" customHeight="1" x14ac:dyDescent="0.15">
      <c r="A76" s="17">
        <v>45089</v>
      </c>
      <c r="B76" s="35" t="str">
        <f t="shared" si="1"/>
        <v>月</v>
      </c>
      <c r="C76" s="108"/>
    </row>
    <row r="77" spans="1:3" ht="18.75" customHeight="1" x14ac:dyDescent="0.15">
      <c r="A77" s="17">
        <v>45090</v>
      </c>
      <c r="B77" s="35" t="str">
        <f t="shared" si="1"/>
        <v>火</v>
      </c>
      <c r="C77" s="108"/>
    </row>
    <row r="78" spans="1:3" ht="18.75" customHeight="1" x14ac:dyDescent="0.15">
      <c r="A78" s="17">
        <v>45091</v>
      </c>
      <c r="B78" s="35" t="str">
        <f t="shared" si="1"/>
        <v>水</v>
      </c>
      <c r="C78" s="108"/>
    </row>
    <row r="79" spans="1:3" ht="18.75" customHeight="1" x14ac:dyDescent="0.15">
      <c r="A79" s="17">
        <v>45092</v>
      </c>
      <c r="B79" s="35" t="str">
        <f t="shared" si="1"/>
        <v>木</v>
      </c>
      <c r="C79" s="108"/>
    </row>
    <row r="80" spans="1:3" ht="18.75" customHeight="1" x14ac:dyDescent="0.15">
      <c r="A80" s="17">
        <v>45093</v>
      </c>
      <c r="B80" s="35" t="str">
        <f t="shared" si="1"/>
        <v>金</v>
      </c>
      <c r="C80" s="108"/>
    </row>
    <row r="81" spans="1:3" ht="18.75" customHeight="1" x14ac:dyDescent="0.15">
      <c r="A81" s="17">
        <v>45094</v>
      </c>
      <c r="B81" s="35" t="str">
        <f t="shared" si="1"/>
        <v>土</v>
      </c>
      <c r="C81" s="108"/>
    </row>
    <row r="82" spans="1:3" ht="18.75" customHeight="1" x14ac:dyDescent="0.15">
      <c r="A82" s="17">
        <v>45095</v>
      </c>
      <c r="B82" s="35" t="str">
        <f t="shared" si="1"/>
        <v>日</v>
      </c>
      <c r="C82" s="108"/>
    </row>
    <row r="83" spans="1:3" ht="18.75" customHeight="1" x14ac:dyDescent="0.15">
      <c r="A83" s="17">
        <v>45096</v>
      </c>
      <c r="B83" s="35" t="str">
        <f t="shared" si="1"/>
        <v>月</v>
      </c>
      <c r="C83" s="108"/>
    </row>
    <row r="84" spans="1:3" ht="18.75" customHeight="1" x14ac:dyDescent="0.15">
      <c r="A84" s="17">
        <v>45097</v>
      </c>
      <c r="B84" s="35" t="str">
        <f t="shared" si="1"/>
        <v>火</v>
      </c>
      <c r="C84" s="108"/>
    </row>
    <row r="85" spans="1:3" ht="18.75" customHeight="1" x14ac:dyDescent="0.15">
      <c r="A85" s="17">
        <v>45098</v>
      </c>
      <c r="B85" s="35" t="str">
        <f t="shared" si="1"/>
        <v>水</v>
      </c>
      <c r="C85" s="108"/>
    </row>
    <row r="86" spans="1:3" ht="18.75" customHeight="1" x14ac:dyDescent="0.15">
      <c r="A86" s="17">
        <v>45099</v>
      </c>
      <c r="B86" s="35" t="str">
        <f t="shared" si="1"/>
        <v>木</v>
      </c>
      <c r="C86" s="108"/>
    </row>
    <row r="87" spans="1:3" ht="18.75" customHeight="1" x14ac:dyDescent="0.15">
      <c r="A87" s="17">
        <v>45100</v>
      </c>
      <c r="B87" s="35" t="str">
        <f t="shared" si="1"/>
        <v>金</v>
      </c>
      <c r="C87" s="108"/>
    </row>
    <row r="88" spans="1:3" ht="18.75" customHeight="1" x14ac:dyDescent="0.15">
      <c r="A88" s="17">
        <v>45101</v>
      </c>
      <c r="B88" s="35" t="str">
        <f t="shared" si="1"/>
        <v>土</v>
      </c>
      <c r="C88" s="108"/>
    </row>
    <row r="89" spans="1:3" ht="18.75" customHeight="1" x14ac:dyDescent="0.15">
      <c r="A89" s="17">
        <v>45102</v>
      </c>
      <c r="B89" s="35" t="str">
        <f t="shared" si="1"/>
        <v>日</v>
      </c>
      <c r="C89" s="108"/>
    </row>
    <row r="90" spans="1:3" ht="18.75" customHeight="1" x14ac:dyDescent="0.15">
      <c r="A90" s="17">
        <v>45103</v>
      </c>
      <c r="B90" s="35" t="str">
        <f t="shared" si="1"/>
        <v>月</v>
      </c>
      <c r="C90" s="108"/>
    </row>
    <row r="91" spans="1:3" ht="18.75" customHeight="1" x14ac:dyDescent="0.15">
      <c r="A91" s="17">
        <v>45104</v>
      </c>
      <c r="B91" s="35" t="str">
        <f t="shared" si="1"/>
        <v>火</v>
      </c>
      <c r="C91" s="108"/>
    </row>
    <row r="92" spans="1:3" ht="18.75" customHeight="1" x14ac:dyDescent="0.15">
      <c r="A92" s="17">
        <v>45105</v>
      </c>
      <c r="B92" s="35" t="str">
        <f t="shared" si="1"/>
        <v>水</v>
      </c>
      <c r="C92" s="108"/>
    </row>
    <row r="93" spans="1:3" ht="18.75" customHeight="1" x14ac:dyDescent="0.15">
      <c r="A93" s="17">
        <v>45106</v>
      </c>
      <c r="B93" s="35" t="str">
        <f t="shared" si="1"/>
        <v>木</v>
      </c>
      <c r="C93" s="108"/>
    </row>
    <row r="94" spans="1:3" ht="18.75" customHeight="1" x14ac:dyDescent="0.15">
      <c r="A94" s="17">
        <v>45107</v>
      </c>
      <c r="B94" s="35" t="str">
        <f t="shared" si="1"/>
        <v>金</v>
      </c>
      <c r="C94" s="108"/>
    </row>
    <row r="95" spans="1:3" ht="18.75" customHeight="1" x14ac:dyDescent="0.15">
      <c r="A95" s="17">
        <v>45108</v>
      </c>
      <c r="B95" s="35" t="str">
        <f t="shared" si="1"/>
        <v>土</v>
      </c>
      <c r="C95" s="108"/>
    </row>
    <row r="96" spans="1:3" ht="18.75" customHeight="1" x14ac:dyDescent="0.15">
      <c r="A96" s="17">
        <v>45109</v>
      </c>
      <c r="B96" s="35" t="str">
        <f t="shared" si="1"/>
        <v>日</v>
      </c>
      <c r="C96" s="108"/>
    </row>
    <row r="97" spans="1:3" ht="18.75" customHeight="1" x14ac:dyDescent="0.15">
      <c r="A97" s="17">
        <v>45110</v>
      </c>
      <c r="B97" s="35" t="str">
        <f t="shared" si="1"/>
        <v>月</v>
      </c>
      <c r="C97" s="108"/>
    </row>
    <row r="98" spans="1:3" ht="18.75" customHeight="1" x14ac:dyDescent="0.15">
      <c r="A98" s="17">
        <v>45111</v>
      </c>
      <c r="B98" s="35" t="str">
        <f t="shared" si="1"/>
        <v>火</v>
      </c>
      <c r="C98" s="108"/>
    </row>
    <row r="99" spans="1:3" ht="18.75" customHeight="1" x14ac:dyDescent="0.15">
      <c r="A99" s="17">
        <v>45112</v>
      </c>
      <c r="B99" s="35" t="str">
        <f t="shared" si="1"/>
        <v>水</v>
      </c>
      <c r="C99" s="108"/>
    </row>
    <row r="100" spans="1:3" ht="18.75" customHeight="1" x14ac:dyDescent="0.15">
      <c r="A100" s="17">
        <v>45113</v>
      </c>
      <c r="B100" s="35" t="str">
        <f t="shared" si="1"/>
        <v>木</v>
      </c>
      <c r="C100" s="108"/>
    </row>
    <row r="101" spans="1:3" ht="18.75" customHeight="1" x14ac:dyDescent="0.15">
      <c r="A101" s="17">
        <v>45114</v>
      </c>
      <c r="B101" s="35" t="str">
        <f t="shared" si="1"/>
        <v>金</v>
      </c>
      <c r="C101" s="108"/>
    </row>
    <row r="102" spans="1:3" ht="18.75" customHeight="1" x14ac:dyDescent="0.15">
      <c r="A102" s="17">
        <v>45115</v>
      </c>
      <c r="B102" s="35" t="str">
        <f t="shared" si="1"/>
        <v>土</v>
      </c>
      <c r="C102" s="108"/>
    </row>
    <row r="103" spans="1:3" ht="18.75" customHeight="1" x14ac:dyDescent="0.15">
      <c r="A103" s="17">
        <v>45116</v>
      </c>
      <c r="B103" s="35" t="str">
        <f t="shared" si="1"/>
        <v>日</v>
      </c>
      <c r="C103" s="108"/>
    </row>
    <row r="104" spans="1:3" ht="18.75" customHeight="1" x14ac:dyDescent="0.15">
      <c r="A104" s="17">
        <v>45117</v>
      </c>
      <c r="B104" s="35" t="str">
        <f t="shared" si="1"/>
        <v>月</v>
      </c>
      <c r="C104" s="108"/>
    </row>
    <row r="105" spans="1:3" ht="18.75" customHeight="1" x14ac:dyDescent="0.15">
      <c r="A105" s="17">
        <v>45118</v>
      </c>
      <c r="B105" s="35" t="str">
        <f t="shared" si="1"/>
        <v>火</v>
      </c>
      <c r="C105" s="108"/>
    </row>
    <row r="106" spans="1:3" ht="18.75" customHeight="1" x14ac:dyDescent="0.15">
      <c r="A106" s="17">
        <v>45119</v>
      </c>
      <c r="B106" s="35" t="str">
        <f t="shared" si="1"/>
        <v>水</v>
      </c>
      <c r="C106" s="108"/>
    </row>
    <row r="107" spans="1:3" ht="18.75" customHeight="1" x14ac:dyDescent="0.15">
      <c r="A107" s="17">
        <v>45120</v>
      </c>
      <c r="B107" s="35" t="str">
        <f t="shared" si="1"/>
        <v>木</v>
      </c>
      <c r="C107" s="108"/>
    </row>
    <row r="108" spans="1:3" ht="18.75" customHeight="1" x14ac:dyDescent="0.15">
      <c r="A108" s="17">
        <v>45121</v>
      </c>
      <c r="B108" s="35" t="str">
        <f t="shared" si="1"/>
        <v>金</v>
      </c>
      <c r="C108" s="108"/>
    </row>
    <row r="109" spans="1:3" ht="18.75" customHeight="1" x14ac:dyDescent="0.15">
      <c r="A109" s="17">
        <v>45122</v>
      </c>
      <c r="B109" s="35" t="str">
        <f t="shared" si="1"/>
        <v>土</v>
      </c>
      <c r="C109" s="108"/>
    </row>
    <row r="110" spans="1:3" ht="18.75" customHeight="1" x14ac:dyDescent="0.15">
      <c r="A110" s="17">
        <v>45123</v>
      </c>
      <c r="B110" s="35" t="str">
        <f t="shared" si="1"/>
        <v>日</v>
      </c>
      <c r="C110" s="108"/>
    </row>
    <row r="111" spans="1:3" ht="18.75" customHeight="1" x14ac:dyDescent="0.15">
      <c r="A111" s="17">
        <v>45124</v>
      </c>
      <c r="B111" s="35" t="str">
        <f t="shared" si="1"/>
        <v>月</v>
      </c>
      <c r="C111" s="108" t="s">
        <v>80</v>
      </c>
    </row>
    <row r="112" spans="1:3" ht="18.75" customHeight="1" x14ac:dyDescent="0.15">
      <c r="A112" s="17">
        <v>45125</v>
      </c>
      <c r="B112" s="35" t="str">
        <f t="shared" si="1"/>
        <v>火</v>
      </c>
      <c r="C112" s="108"/>
    </row>
    <row r="113" spans="1:3" ht="18.75" customHeight="1" x14ac:dyDescent="0.15">
      <c r="A113" s="17">
        <v>45126</v>
      </c>
      <c r="B113" s="35" t="str">
        <f t="shared" si="1"/>
        <v>水</v>
      </c>
      <c r="C113" s="108"/>
    </row>
    <row r="114" spans="1:3" ht="18.75" customHeight="1" x14ac:dyDescent="0.15">
      <c r="A114" s="17">
        <v>45127</v>
      </c>
      <c r="B114" s="35" t="str">
        <f t="shared" si="1"/>
        <v>木</v>
      </c>
      <c r="C114" s="108"/>
    </row>
    <row r="115" spans="1:3" ht="18.75" customHeight="1" x14ac:dyDescent="0.15">
      <c r="A115" s="17">
        <v>45128</v>
      </c>
      <c r="B115" s="35" t="str">
        <f t="shared" si="1"/>
        <v>金</v>
      </c>
      <c r="C115" s="108"/>
    </row>
    <row r="116" spans="1:3" ht="18.75" customHeight="1" x14ac:dyDescent="0.15">
      <c r="A116" s="17">
        <v>45129</v>
      </c>
      <c r="B116" s="35" t="str">
        <f t="shared" si="1"/>
        <v>土</v>
      </c>
      <c r="C116" s="108"/>
    </row>
    <row r="117" spans="1:3" ht="18.75" customHeight="1" x14ac:dyDescent="0.15">
      <c r="A117" s="17">
        <v>45130</v>
      </c>
      <c r="B117" s="35" t="str">
        <f t="shared" si="1"/>
        <v>日</v>
      </c>
      <c r="C117" s="108"/>
    </row>
    <row r="118" spans="1:3" ht="18.75" customHeight="1" x14ac:dyDescent="0.15">
      <c r="A118" s="17">
        <v>45131</v>
      </c>
      <c r="B118" s="35" t="str">
        <f t="shared" si="1"/>
        <v>月</v>
      </c>
      <c r="C118" s="108"/>
    </row>
    <row r="119" spans="1:3" ht="18.75" customHeight="1" x14ac:dyDescent="0.15">
      <c r="A119" s="17">
        <v>45132</v>
      </c>
      <c r="B119" s="35" t="str">
        <f t="shared" si="1"/>
        <v>火</v>
      </c>
      <c r="C119" s="108"/>
    </row>
    <row r="120" spans="1:3" ht="18.75" customHeight="1" x14ac:dyDescent="0.15">
      <c r="A120" s="17">
        <v>45133</v>
      </c>
      <c r="B120" s="35" t="str">
        <f t="shared" si="1"/>
        <v>水</v>
      </c>
      <c r="C120" s="108"/>
    </row>
    <row r="121" spans="1:3" ht="18.75" customHeight="1" x14ac:dyDescent="0.15">
      <c r="A121" s="17">
        <v>45134</v>
      </c>
      <c r="B121" s="35" t="str">
        <f t="shared" si="1"/>
        <v>木</v>
      </c>
      <c r="C121" s="108"/>
    </row>
    <row r="122" spans="1:3" ht="18.75" customHeight="1" x14ac:dyDescent="0.15">
      <c r="A122" s="17">
        <v>45135</v>
      </c>
      <c r="B122" s="35" t="str">
        <f t="shared" si="1"/>
        <v>金</v>
      </c>
      <c r="C122" s="108"/>
    </row>
    <row r="123" spans="1:3" ht="18.75" customHeight="1" x14ac:dyDescent="0.15">
      <c r="A123" s="17">
        <v>45136</v>
      </c>
      <c r="B123" s="35" t="str">
        <f t="shared" si="1"/>
        <v>土</v>
      </c>
      <c r="C123" s="108"/>
    </row>
    <row r="124" spans="1:3" ht="18.75" customHeight="1" x14ac:dyDescent="0.15">
      <c r="A124" s="17">
        <v>45137</v>
      </c>
      <c r="B124" s="35" t="str">
        <f t="shared" si="1"/>
        <v>日</v>
      </c>
      <c r="C124" s="108"/>
    </row>
    <row r="125" spans="1:3" ht="18.75" customHeight="1" x14ac:dyDescent="0.15">
      <c r="A125" s="17">
        <v>45138</v>
      </c>
      <c r="B125" s="35" t="str">
        <f t="shared" si="1"/>
        <v>月</v>
      </c>
      <c r="C125" s="108"/>
    </row>
    <row r="126" spans="1:3" ht="18.75" customHeight="1" x14ac:dyDescent="0.15">
      <c r="A126" s="17">
        <v>45139</v>
      </c>
      <c r="B126" s="35" t="str">
        <f t="shared" si="1"/>
        <v>火</v>
      </c>
      <c r="C126" s="108"/>
    </row>
    <row r="127" spans="1:3" ht="18.75" customHeight="1" x14ac:dyDescent="0.15">
      <c r="A127" s="17">
        <v>45140</v>
      </c>
      <c r="B127" s="35" t="str">
        <f t="shared" si="1"/>
        <v>水</v>
      </c>
      <c r="C127" s="108"/>
    </row>
    <row r="128" spans="1:3" ht="18.75" customHeight="1" x14ac:dyDescent="0.15">
      <c r="A128" s="17">
        <v>45141</v>
      </c>
      <c r="B128" s="35" t="str">
        <f t="shared" si="1"/>
        <v>木</v>
      </c>
      <c r="C128" s="108"/>
    </row>
    <row r="129" spans="1:3" ht="18.75" customHeight="1" x14ac:dyDescent="0.15">
      <c r="A129" s="17">
        <v>45142</v>
      </c>
      <c r="B129" s="35" t="str">
        <f t="shared" si="1"/>
        <v>金</v>
      </c>
      <c r="C129" s="108"/>
    </row>
    <row r="130" spans="1:3" ht="18.75" customHeight="1" x14ac:dyDescent="0.15">
      <c r="A130" s="17">
        <v>45143</v>
      </c>
      <c r="B130" s="35" t="str">
        <f t="shared" si="1"/>
        <v>土</v>
      </c>
      <c r="C130" s="108"/>
    </row>
    <row r="131" spans="1:3" ht="18.75" customHeight="1" x14ac:dyDescent="0.15">
      <c r="A131" s="17">
        <v>45144</v>
      </c>
      <c r="B131" s="35" t="str">
        <f t="shared" si="1"/>
        <v>日</v>
      </c>
      <c r="C131" s="108"/>
    </row>
    <row r="132" spans="1:3" ht="18.75" customHeight="1" x14ac:dyDescent="0.15">
      <c r="A132" s="17">
        <v>45145</v>
      </c>
      <c r="B132" s="35" t="str">
        <f t="shared" si="1"/>
        <v>月</v>
      </c>
      <c r="C132" s="108"/>
    </row>
    <row r="133" spans="1:3" ht="18.75" customHeight="1" x14ac:dyDescent="0.15">
      <c r="A133" s="17">
        <v>45146</v>
      </c>
      <c r="B133" s="35" t="str">
        <f t="shared" ref="B133:B196" si="2">TEXT(A133,"aaa")</f>
        <v>火</v>
      </c>
      <c r="C133" s="108"/>
    </row>
    <row r="134" spans="1:3" ht="18.75" customHeight="1" x14ac:dyDescent="0.15">
      <c r="A134" s="17">
        <v>45147</v>
      </c>
      <c r="B134" s="35" t="str">
        <f t="shared" si="2"/>
        <v>水</v>
      </c>
      <c r="C134" s="108"/>
    </row>
    <row r="135" spans="1:3" ht="18.75" customHeight="1" x14ac:dyDescent="0.15">
      <c r="A135" s="17">
        <v>45148</v>
      </c>
      <c r="B135" s="35" t="str">
        <f t="shared" si="2"/>
        <v>木</v>
      </c>
      <c r="C135" s="108"/>
    </row>
    <row r="136" spans="1:3" ht="18.75" customHeight="1" x14ac:dyDescent="0.15">
      <c r="A136" s="17">
        <v>45149</v>
      </c>
      <c r="B136" s="35" t="str">
        <f t="shared" si="2"/>
        <v>金</v>
      </c>
      <c r="C136" s="108" t="s">
        <v>81</v>
      </c>
    </row>
    <row r="137" spans="1:3" ht="18.75" customHeight="1" x14ac:dyDescent="0.15">
      <c r="A137" s="17">
        <v>45150</v>
      </c>
      <c r="B137" s="35" t="str">
        <f t="shared" si="2"/>
        <v>土</v>
      </c>
      <c r="C137" s="108"/>
    </row>
    <row r="138" spans="1:3" ht="18.75" customHeight="1" x14ac:dyDescent="0.15">
      <c r="A138" s="17">
        <v>45151</v>
      </c>
      <c r="B138" s="35" t="str">
        <f t="shared" si="2"/>
        <v>日</v>
      </c>
      <c r="C138" s="108"/>
    </row>
    <row r="139" spans="1:3" ht="18.75" customHeight="1" x14ac:dyDescent="0.15">
      <c r="A139" s="17">
        <v>45152</v>
      </c>
      <c r="B139" s="35" t="str">
        <f t="shared" si="2"/>
        <v>月</v>
      </c>
      <c r="C139" s="108"/>
    </row>
    <row r="140" spans="1:3" ht="18.75" customHeight="1" x14ac:dyDescent="0.15">
      <c r="A140" s="17">
        <v>45153</v>
      </c>
      <c r="B140" s="35" t="str">
        <f t="shared" si="2"/>
        <v>火</v>
      </c>
      <c r="C140" s="108"/>
    </row>
    <row r="141" spans="1:3" ht="18.75" customHeight="1" x14ac:dyDescent="0.15">
      <c r="A141" s="17">
        <v>45154</v>
      </c>
      <c r="B141" s="35" t="str">
        <f t="shared" si="2"/>
        <v>水</v>
      </c>
      <c r="C141" s="108"/>
    </row>
    <row r="142" spans="1:3" ht="18.75" customHeight="1" x14ac:dyDescent="0.15">
      <c r="A142" s="17">
        <v>45155</v>
      </c>
      <c r="B142" s="35" t="str">
        <f t="shared" si="2"/>
        <v>木</v>
      </c>
      <c r="C142" s="108"/>
    </row>
    <row r="143" spans="1:3" ht="18.75" customHeight="1" x14ac:dyDescent="0.15">
      <c r="A143" s="17">
        <v>45156</v>
      </c>
      <c r="B143" s="35" t="str">
        <f t="shared" si="2"/>
        <v>金</v>
      </c>
      <c r="C143" s="108"/>
    </row>
    <row r="144" spans="1:3" ht="18.75" customHeight="1" x14ac:dyDescent="0.15">
      <c r="A144" s="17">
        <v>45157</v>
      </c>
      <c r="B144" s="35" t="str">
        <f t="shared" si="2"/>
        <v>土</v>
      </c>
      <c r="C144" s="108"/>
    </row>
    <row r="145" spans="1:3" ht="18.75" customHeight="1" x14ac:dyDescent="0.15">
      <c r="A145" s="17">
        <v>45158</v>
      </c>
      <c r="B145" s="35" t="str">
        <f t="shared" si="2"/>
        <v>日</v>
      </c>
      <c r="C145" s="108"/>
    </row>
    <row r="146" spans="1:3" ht="18.75" customHeight="1" x14ac:dyDescent="0.15">
      <c r="A146" s="17">
        <v>45159</v>
      </c>
      <c r="B146" s="35" t="str">
        <f t="shared" si="2"/>
        <v>月</v>
      </c>
      <c r="C146" s="108"/>
    </row>
    <row r="147" spans="1:3" ht="18.75" customHeight="1" x14ac:dyDescent="0.15">
      <c r="A147" s="17">
        <v>45160</v>
      </c>
      <c r="B147" s="35" t="str">
        <f t="shared" si="2"/>
        <v>火</v>
      </c>
      <c r="C147" s="108"/>
    </row>
    <row r="148" spans="1:3" ht="18.75" customHeight="1" x14ac:dyDescent="0.15">
      <c r="A148" s="17">
        <v>45161</v>
      </c>
      <c r="B148" s="35" t="str">
        <f t="shared" si="2"/>
        <v>水</v>
      </c>
      <c r="C148" s="108"/>
    </row>
    <row r="149" spans="1:3" ht="18.75" customHeight="1" x14ac:dyDescent="0.15">
      <c r="A149" s="17">
        <v>45162</v>
      </c>
      <c r="B149" s="35" t="str">
        <f t="shared" si="2"/>
        <v>木</v>
      </c>
      <c r="C149" s="108"/>
    </row>
    <row r="150" spans="1:3" ht="18.75" customHeight="1" x14ac:dyDescent="0.15">
      <c r="A150" s="17">
        <v>45163</v>
      </c>
      <c r="B150" s="35" t="str">
        <f t="shared" si="2"/>
        <v>金</v>
      </c>
      <c r="C150" s="108"/>
    </row>
    <row r="151" spans="1:3" ht="18.75" customHeight="1" x14ac:dyDescent="0.15">
      <c r="A151" s="17">
        <v>45164</v>
      </c>
      <c r="B151" s="35" t="str">
        <f t="shared" si="2"/>
        <v>土</v>
      </c>
      <c r="C151" s="108"/>
    </row>
    <row r="152" spans="1:3" ht="18.75" customHeight="1" x14ac:dyDescent="0.15">
      <c r="A152" s="17">
        <v>45165</v>
      </c>
      <c r="B152" s="35" t="str">
        <f t="shared" si="2"/>
        <v>日</v>
      </c>
      <c r="C152" s="108"/>
    </row>
    <row r="153" spans="1:3" ht="18.75" customHeight="1" x14ac:dyDescent="0.15">
      <c r="A153" s="17">
        <v>45166</v>
      </c>
      <c r="B153" s="35" t="str">
        <f t="shared" si="2"/>
        <v>月</v>
      </c>
      <c r="C153" s="108"/>
    </row>
    <row r="154" spans="1:3" ht="18.75" customHeight="1" x14ac:dyDescent="0.15">
      <c r="A154" s="17">
        <v>45167</v>
      </c>
      <c r="B154" s="35" t="str">
        <f t="shared" si="2"/>
        <v>火</v>
      </c>
      <c r="C154" s="108"/>
    </row>
    <row r="155" spans="1:3" ht="18.75" customHeight="1" x14ac:dyDescent="0.15">
      <c r="A155" s="17">
        <v>45168</v>
      </c>
      <c r="B155" s="35" t="str">
        <f t="shared" si="2"/>
        <v>水</v>
      </c>
      <c r="C155" s="108"/>
    </row>
    <row r="156" spans="1:3" ht="18.75" customHeight="1" x14ac:dyDescent="0.15">
      <c r="A156" s="17">
        <v>45169</v>
      </c>
      <c r="B156" s="35" t="str">
        <f t="shared" si="2"/>
        <v>木</v>
      </c>
      <c r="C156" s="108"/>
    </row>
    <row r="157" spans="1:3" ht="18.75" customHeight="1" x14ac:dyDescent="0.15">
      <c r="A157" s="17">
        <v>45170</v>
      </c>
      <c r="B157" s="35" t="str">
        <f t="shared" si="2"/>
        <v>金</v>
      </c>
      <c r="C157" s="108"/>
    </row>
    <row r="158" spans="1:3" ht="18.75" customHeight="1" x14ac:dyDescent="0.15">
      <c r="A158" s="17">
        <v>45171</v>
      </c>
      <c r="B158" s="35" t="str">
        <f t="shared" si="2"/>
        <v>土</v>
      </c>
      <c r="C158" s="108"/>
    </row>
    <row r="159" spans="1:3" ht="18.75" customHeight="1" x14ac:dyDescent="0.15">
      <c r="A159" s="17">
        <v>45172</v>
      </c>
      <c r="B159" s="35" t="str">
        <f t="shared" si="2"/>
        <v>日</v>
      </c>
      <c r="C159" s="108"/>
    </row>
    <row r="160" spans="1:3" ht="18.75" customHeight="1" x14ac:dyDescent="0.15">
      <c r="A160" s="17">
        <v>45173</v>
      </c>
      <c r="B160" s="35" t="str">
        <f t="shared" si="2"/>
        <v>月</v>
      </c>
      <c r="C160" s="108"/>
    </row>
    <row r="161" spans="1:3" ht="18.75" customHeight="1" x14ac:dyDescent="0.15">
      <c r="A161" s="17">
        <v>45174</v>
      </c>
      <c r="B161" s="35" t="str">
        <f t="shared" si="2"/>
        <v>火</v>
      </c>
      <c r="C161" s="108"/>
    </row>
    <row r="162" spans="1:3" ht="18.75" customHeight="1" x14ac:dyDescent="0.15">
      <c r="A162" s="17">
        <v>45175</v>
      </c>
      <c r="B162" s="35" t="str">
        <f t="shared" si="2"/>
        <v>水</v>
      </c>
      <c r="C162" s="108"/>
    </row>
    <row r="163" spans="1:3" ht="18.75" customHeight="1" x14ac:dyDescent="0.15">
      <c r="A163" s="17">
        <v>45176</v>
      </c>
      <c r="B163" s="35" t="str">
        <f t="shared" si="2"/>
        <v>木</v>
      </c>
      <c r="C163" s="108"/>
    </row>
    <row r="164" spans="1:3" ht="18.75" customHeight="1" x14ac:dyDescent="0.15">
      <c r="A164" s="17">
        <v>45177</v>
      </c>
      <c r="B164" s="35" t="str">
        <f t="shared" si="2"/>
        <v>金</v>
      </c>
      <c r="C164" s="108"/>
    </row>
    <row r="165" spans="1:3" ht="18.75" customHeight="1" x14ac:dyDescent="0.15">
      <c r="A165" s="17">
        <v>45178</v>
      </c>
      <c r="B165" s="35" t="str">
        <f t="shared" si="2"/>
        <v>土</v>
      </c>
      <c r="C165" s="108"/>
    </row>
    <row r="166" spans="1:3" ht="18.75" customHeight="1" x14ac:dyDescent="0.15">
      <c r="A166" s="17">
        <v>45179</v>
      </c>
      <c r="B166" s="35" t="str">
        <f t="shared" si="2"/>
        <v>日</v>
      </c>
      <c r="C166" s="108"/>
    </row>
    <row r="167" spans="1:3" ht="18.75" customHeight="1" x14ac:dyDescent="0.15">
      <c r="A167" s="17">
        <v>45180</v>
      </c>
      <c r="B167" s="35" t="str">
        <f t="shared" si="2"/>
        <v>月</v>
      </c>
      <c r="C167" s="108"/>
    </row>
    <row r="168" spans="1:3" ht="18.75" customHeight="1" x14ac:dyDescent="0.15">
      <c r="A168" s="17">
        <v>45181</v>
      </c>
      <c r="B168" s="35" t="str">
        <f t="shared" si="2"/>
        <v>火</v>
      </c>
      <c r="C168" s="108"/>
    </row>
    <row r="169" spans="1:3" ht="18.75" customHeight="1" x14ac:dyDescent="0.15">
      <c r="A169" s="17">
        <v>45182</v>
      </c>
      <c r="B169" s="35" t="str">
        <f t="shared" si="2"/>
        <v>水</v>
      </c>
      <c r="C169" s="108"/>
    </row>
    <row r="170" spans="1:3" ht="18.75" customHeight="1" x14ac:dyDescent="0.15">
      <c r="A170" s="17">
        <v>45183</v>
      </c>
      <c r="B170" s="35" t="str">
        <f t="shared" si="2"/>
        <v>木</v>
      </c>
      <c r="C170" s="108"/>
    </row>
    <row r="171" spans="1:3" ht="18.75" customHeight="1" x14ac:dyDescent="0.15">
      <c r="A171" s="17">
        <v>45184</v>
      </c>
      <c r="B171" s="35" t="str">
        <f t="shared" si="2"/>
        <v>金</v>
      </c>
      <c r="C171" s="108"/>
    </row>
    <row r="172" spans="1:3" ht="18.75" customHeight="1" x14ac:dyDescent="0.15">
      <c r="A172" s="17">
        <v>45185</v>
      </c>
      <c r="B172" s="35" t="str">
        <f t="shared" si="2"/>
        <v>土</v>
      </c>
      <c r="C172" s="108"/>
    </row>
    <row r="173" spans="1:3" ht="18.75" customHeight="1" x14ac:dyDescent="0.15">
      <c r="A173" s="17">
        <v>45186</v>
      </c>
      <c r="B173" s="35" t="str">
        <f t="shared" si="2"/>
        <v>日</v>
      </c>
      <c r="C173" s="108"/>
    </row>
    <row r="174" spans="1:3" ht="18.75" customHeight="1" x14ac:dyDescent="0.15">
      <c r="A174" s="17">
        <v>45187</v>
      </c>
      <c r="B174" s="35" t="str">
        <f t="shared" si="2"/>
        <v>月</v>
      </c>
      <c r="C174" s="108" t="s">
        <v>82</v>
      </c>
    </row>
    <row r="175" spans="1:3" ht="18.75" customHeight="1" x14ac:dyDescent="0.15">
      <c r="A175" s="17">
        <v>45188</v>
      </c>
      <c r="B175" s="35" t="str">
        <f t="shared" si="2"/>
        <v>火</v>
      </c>
      <c r="C175" s="108"/>
    </row>
    <row r="176" spans="1:3" ht="18.75" customHeight="1" x14ac:dyDescent="0.15">
      <c r="A176" s="17">
        <v>45189</v>
      </c>
      <c r="B176" s="35" t="str">
        <f t="shared" si="2"/>
        <v>水</v>
      </c>
      <c r="C176" s="108"/>
    </row>
    <row r="177" spans="1:3" ht="18.75" customHeight="1" x14ac:dyDescent="0.15">
      <c r="A177" s="17">
        <v>45190</v>
      </c>
      <c r="B177" s="35" t="str">
        <f t="shared" si="2"/>
        <v>木</v>
      </c>
      <c r="C177" s="108"/>
    </row>
    <row r="178" spans="1:3" ht="18.75" customHeight="1" x14ac:dyDescent="0.15">
      <c r="A178" s="17">
        <v>45191</v>
      </c>
      <c r="B178" s="35" t="str">
        <f t="shared" si="2"/>
        <v>金</v>
      </c>
      <c r="C178" s="108"/>
    </row>
    <row r="179" spans="1:3" ht="18.75" customHeight="1" x14ac:dyDescent="0.15">
      <c r="A179" s="17">
        <v>45192</v>
      </c>
      <c r="B179" s="35" t="str">
        <f t="shared" si="2"/>
        <v>土</v>
      </c>
      <c r="C179" s="108" t="s">
        <v>83</v>
      </c>
    </row>
    <row r="180" spans="1:3" ht="18.75" customHeight="1" x14ac:dyDescent="0.15">
      <c r="A180" s="17">
        <v>45193</v>
      </c>
      <c r="B180" s="35" t="str">
        <f t="shared" si="2"/>
        <v>日</v>
      </c>
      <c r="C180" s="108"/>
    </row>
    <row r="181" spans="1:3" ht="18.75" customHeight="1" x14ac:dyDescent="0.15">
      <c r="A181" s="17">
        <v>45194</v>
      </c>
      <c r="B181" s="35" t="str">
        <f t="shared" si="2"/>
        <v>月</v>
      </c>
      <c r="C181" s="108"/>
    </row>
    <row r="182" spans="1:3" ht="18.75" customHeight="1" x14ac:dyDescent="0.15">
      <c r="A182" s="17">
        <v>45195</v>
      </c>
      <c r="B182" s="35" t="str">
        <f t="shared" si="2"/>
        <v>火</v>
      </c>
      <c r="C182" s="108"/>
    </row>
    <row r="183" spans="1:3" ht="18.75" customHeight="1" x14ac:dyDescent="0.15">
      <c r="A183" s="17">
        <v>45196</v>
      </c>
      <c r="B183" s="35" t="str">
        <f t="shared" si="2"/>
        <v>水</v>
      </c>
      <c r="C183" s="108"/>
    </row>
    <row r="184" spans="1:3" ht="18.75" customHeight="1" x14ac:dyDescent="0.15">
      <c r="A184" s="17">
        <v>45197</v>
      </c>
      <c r="B184" s="35" t="str">
        <f t="shared" si="2"/>
        <v>木</v>
      </c>
      <c r="C184" s="108"/>
    </row>
    <row r="185" spans="1:3" ht="18.75" customHeight="1" x14ac:dyDescent="0.15">
      <c r="A185" s="17">
        <v>45198</v>
      </c>
      <c r="B185" s="35" t="str">
        <f t="shared" si="2"/>
        <v>金</v>
      </c>
      <c r="C185" s="108"/>
    </row>
    <row r="186" spans="1:3" ht="18.75" customHeight="1" x14ac:dyDescent="0.15">
      <c r="A186" s="17">
        <v>45199</v>
      </c>
      <c r="B186" s="35" t="str">
        <f t="shared" si="2"/>
        <v>土</v>
      </c>
      <c r="C186" s="108"/>
    </row>
    <row r="187" spans="1:3" ht="18.75" customHeight="1" x14ac:dyDescent="0.15">
      <c r="A187" s="17">
        <v>45200</v>
      </c>
      <c r="B187" s="35" t="str">
        <f t="shared" si="2"/>
        <v>日</v>
      </c>
      <c r="C187" s="108"/>
    </row>
    <row r="188" spans="1:3" ht="18.75" customHeight="1" x14ac:dyDescent="0.15">
      <c r="A188" s="17">
        <v>45201</v>
      </c>
      <c r="B188" s="35" t="str">
        <f t="shared" si="2"/>
        <v>月</v>
      </c>
      <c r="C188" s="108"/>
    </row>
    <row r="189" spans="1:3" ht="18.75" customHeight="1" x14ac:dyDescent="0.15">
      <c r="A189" s="17">
        <v>45202</v>
      </c>
      <c r="B189" s="35" t="str">
        <f t="shared" si="2"/>
        <v>火</v>
      </c>
      <c r="C189" s="108"/>
    </row>
    <row r="190" spans="1:3" ht="18.75" customHeight="1" x14ac:dyDescent="0.15">
      <c r="A190" s="17">
        <v>45203</v>
      </c>
      <c r="B190" s="35" t="str">
        <f t="shared" si="2"/>
        <v>水</v>
      </c>
      <c r="C190" s="108"/>
    </row>
    <row r="191" spans="1:3" ht="18.75" customHeight="1" x14ac:dyDescent="0.15">
      <c r="A191" s="17">
        <v>45204</v>
      </c>
      <c r="B191" s="35" t="str">
        <f t="shared" si="2"/>
        <v>木</v>
      </c>
      <c r="C191" s="108"/>
    </row>
    <row r="192" spans="1:3" ht="18.75" customHeight="1" x14ac:dyDescent="0.15">
      <c r="A192" s="17">
        <v>45205</v>
      </c>
      <c r="B192" s="35" t="str">
        <f t="shared" si="2"/>
        <v>金</v>
      </c>
      <c r="C192" s="108"/>
    </row>
    <row r="193" spans="1:3" ht="18.75" customHeight="1" x14ac:dyDescent="0.15">
      <c r="A193" s="17">
        <v>45206</v>
      </c>
      <c r="B193" s="35" t="str">
        <f t="shared" si="2"/>
        <v>土</v>
      </c>
      <c r="C193" s="108"/>
    </row>
    <row r="194" spans="1:3" ht="18.75" customHeight="1" x14ac:dyDescent="0.15">
      <c r="A194" s="17">
        <v>45207</v>
      </c>
      <c r="B194" s="35" t="str">
        <f t="shared" si="2"/>
        <v>日</v>
      </c>
      <c r="C194" s="108"/>
    </row>
    <row r="195" spans="1:3" ht="18.75" customHeight="1" x14ac:dyDescent="0.15">
      <c r="A195" s="17">
        <v>45208</v>
      </c>
      <c r="B195" s="35" t="str">
        <f t="shared" si="2"/>
        <v>月</v>
      </c>
      <c r="C195" s="108" t="s">
        <v>104</v>
      </c>
    </row>
    <row r="196" spans="1:3" ht="18.75" customHeight="1" x14ac:dyDescent="0.15">
      <c r="A196" s="17">
        <v>45209</v>
      </c>
      <c r="B196" s="35" t="str">
        <f t="shared" si="2"/>
        <v>火</v>
      </c>
      <c r="C196" s="108"/>
    </row>
    <row r="197" spans="1:3" ht="18.75" customHeight="1" x14ac:dyDescent="0.15">
      <c r="A197" s="17">
        <v>45210</v>
      </c>
      <c r="B197" s="35" t="str">
        <f t="shared" ref="B197:B260" si="3">TEXT(A197,"aaa")</f>
        <v>水</v>
      </c>
      <c r="C197" s="108"/>
    </row>
    <row r="198" spans="1:3" ht="18.75" customHeight="1" x14ac:dyDescent="0.15">
      <c r="A198" s="17">
        <v>45211</v>
      </c>
      <c r="B198" s="35" t="str">
        <f t="shared" si="3"/>
        <v>木</v>
      </c>
      <c r="C198" s="108"/>
    </row>
    <row r="199" spans="1:3" ht="18.75" customHeight="1" x14ac:dyDescent="0.15">
      <c r="A199" s="17">
        <v>45212</v>
      </c>
      <c r="B199" s="35" t="str">
        <f t="shared" si="3"/>
        <v>金</v>
      </c>
      <c r="C199" s="108"/>
    </row>
    <row r="200" spans="1:3" ht="18.75" customHeight="1" x14ac:dyDescent="0.15">
      <c r="A200" s="17">
        <v>45213</v>
      </c>
      <c r="B200" s="35" t="str">
        <f t="shared" si="3"/>
        <v>土</v>
      </c>
      <c r="C200" s="108"/>
    </row>
    <row r="201" spans="1:3" ht="18.75" customHeight="1" x14ac:dyDescent="0.15">
      <c r="A201" s="17">
        <v>45214</v>
      </c>
      <c r="B201" s="35" t="str">
        <f t="shared" si="3"/>
        <v>日</v>
      </c>
      <c r="C201" s="108"/>
    </row>
    <row r="202" spans="1:3" ht="18.75" customHeight="1" x14ac:dyDescent="0.15">
      <c r="A202" s="17">
        <v>45215</v>
      </c>
      <c r="B202" s="35" t="str">
        <f t="shared" si="3"/>
        <v>月</v>
      </c>
      <c r="C202" s="108"/>
    </row>
    <row r="203" spans="1:3" ht="18.75" customHeight="1" x14ac:dyDescent="0.15">
      <c r="A203" s="17">
        <v>45216</v>
      </c>
      <c r="B203" s="35" t="str">
        <f t="shared" si="3"/>
        <v>火</v>
      </c>
      <c r="C203" s="108"/>
    </row>
    <row r="204" spans="1:3" ht="18.75" customHeight="1" x14ac:dyDescent="0.15">
      <c r="A204" s="17">
        <v>45217</v>
      </c>
      <c r="B204" s="35" t="str">
        <f t="shared" si="3"/>
        <v>水</v>
      </c>
      <c r="C204" s="108"/>
    </row>
    <row r="205" spans="1:3" ht="18.75" customHeight="1" x14ac:dyDescent="0.15">
      <c r="A205" s="17">
        <v>45218</v>
      </c>
      <c r="B205" s="35" t="str">
        <f t="shared" si="3"/>
        <v>木</v>
      </c>
      <c r="C205" s="108"/>
    </row>
    <row r="206" spans="1:3" ht="18.75" customHeight="1" x14ac:dyDescent="0.15">
      <c r="A206" s="17">
        <v>45219</v>
      </c>
      <c r="B206" s="35" t="str">
        <f t="shared" si="3"/>
        <v>金</v>
      </c>
      <c r="C206" s="108"/>
    </row>
    <row r="207" spans="1:3" ht="18.75" customHeight="1" x14ac:dyDescent="0.15">
      <c r="A207" s="17">
        <v>45220</v>
      </c>
      <c r="B207" s="35" t="str">
        <f t="shared" si="3"/>
        <v>土</v>
      </c>
      <c r="C207" s="108"/>
    </row>
    <row r="208" spans="1:3" ht="18.75" customHeight="1" x14ac:dyDescent="0.15">
      <c r="A208" s="17">
        <v>45221</v>
      </c>
      <c r="B208" s="35" t="str">
        <f t="shared" si="3"/>
        <v>日</v>
      </c>
      <c r="C208" s="108"/>
    </row>
    <row r="209" spans="1:3" ht="18.75" customHeight="1" x14ac:dyDescent="0.15">
      <c r="A209" s="17">
        <v>45222</v>
      </c>
      <c r="B209" s="35" t="str">
        <f t="shared" si="3"/>
        <v>月</v>
      </c>
      <c r="C209" s="108"/>
    </row>
    <row r="210" spans="1:3" ht="18.75" customHeight="1" x14ac:dyDescent="0.15">
      <c r="A210" s="17">
        <v>45223</v>
      </c>
      <c r="B210" s="35" t="str">
        <f t="shared" si="3"/>
        <v>火</v>
      </c>
      <c r="C210" s="108"/>
    </row>
    <row r="211" spans="1:3" ht="18.75" customHeight="1" x14ac:dyDescent="0.15">
      <c r="A211" s="17">
        <v>45224</v>
      </c>
      <c r="B211" s="35" t="str">
        <f t="shared" si="3"/>
        <v>水</v>
      </c>
      <c r="C211" s="108"/>
    </row>
    <row r="212" spans="1:3" ht="18.75" customHeight="1" x14ac:dyDescent="0.15">
      <c r="A212" s="17">
        <v>45225</v>
      </c>
      <c r="B212" s="35" t="str">
        <f t="shared" si="3"/>
        <v>木</v>
      </c>
      <c r="C212" s="108"/>
    </row>
    <row r="213" spans="1:3" ht="18.75" customHeight="1" x14ac:dyDescent="0.15">
      <c r="A213" s="17">
        <v>45226</v>
      </c>
      <c r="B213" s="35" t="str">
        <f t="shared" si="3"/>
        <v>金</v>
      </c>
      <c r="C213" s="108"/>
    </row>
    <row r="214" spans="1:3" ht="18.75" customHeight="1" x14ac:dyDescent="0.15">
      <c r="A214" s="17">
        <v>45227</v>
      </c>
      <c r="B214" s="35" t="str">
        <f t="shared" si="3"/>
        <v>土</v>
      </c>
      <c r="C214" s="108"/>
    </row>
    <row r="215" spans="1:3" ht="18.75" customHeight="1" x14ac:dyDescent="0.15">
      <c r="A215" s="17">
        <v>45228</v>
      </c>
      <c r="B215" s="35" t="str">
        <f t="shared" si="3"/>
        <v>日</v>
      </c>
      <c r="C215" s="108"/>
    </row>
    <row r="216" spans="1:3" ht="18.75" customHeight="1" x14ac:dyDescent="0.15">
      <c r="A216" s="17">
        <v>45229</v>
      </c>
      <c r="B216" s="35" t="str">
        <f t="shared" si="3"/>
        <v>月</v>
      </c>
      <c r="C216" s="108"/>
    </row>
    <row r="217" spans="1:3" ht="18.75" customHeight="1" x14ac:dyDescent="0.15">
      <c r="A217" s="17">
        <v>45230</v>
      </c>
      <c r="B217" s="35" t="str">
        <f t="shared" si="3"/>
        <v>火</v>
      </c>
      <c r="C217" s="108"/>
    </row>
    <row r="218" spans="1:3" ht="18.75" customHeight="1" x14ac:dyDescent="0.15">
      <c r="A218" s="17">
        <v>45231</v>
      </c>
      <c r="B218" s="35" t="str">
        <f t="shared" si="3"/>
        <v>水</v>
      </c>
      <c r="C218" s="108"/>
    </row>
    <row r="219" spans="1:3" ht="18.75" customHeight="1" x14ac:dyDescent="0.15">
      <c r="A219" s="17">
        <v>45232</v>
      </c>
      <c r="B219" s="35" t="str">
        <f t="shared" si="3"/>
        <v>木</v>
      </c>
      <c r="C219" s="108"/>
    </row>
    <row r="220" spans="1:3" ht="18.75" customHeight="1" x14ac:dyDescent="0.15">
      <c r="A220" s="17">
        <v>45233</v>
      </c>
      <c r="B220" s="35" t="str">
        <f t="shared" si="3"/>
        <v>金</v>
      </c>
      <c r="C220" s="108" t="s">
        <v>84</v>
      </c>
    </row>
    <row r="221" spans="1:3" ht="18.75" customHeight="1" x14ac:dyDescent="0.15">
      <c r="A221" s="17">
        <v>45234</v>
      </c>
      <c r="B221" s="35" t="str">
        <f t="shared" si="3"/>
        <v>土</v>
      </c>
      <c r="C221" s="108"/>
    </row>
    <row r="222" spans="1:3" ht="18.75" customHeight="1" x14ac:dyDescent="0.15">
      <c r="A222" s="17">
        <v>45235</v>
      </c>
      <c r="B222" s="35" t="str">
        <f t="shared" si="3"/>
        <v>日</v>
      </c>
      <c r="C222" s="108"/>
    </row>
    <row r="223" spans="1:3" ht="18.75" customHeight="1" x14ac:dyDescent="0.15">
      <c r="A223" s="17">
        <v>45236</v>
      </c>
      <c r="B223" s="35" t="str">
        <f t="shared" si="3"/>
        <v>月</v>
      </c>
      <c r="C223" s="108"/>
    </row>
    <row r="224" spans="1:3" ht="18.75" customHeight="1" x14ac:dyDescent="0.15">
      <c r="A224" s="17">
        <v>45237</v>
      </c>
      <c r="B224" s="35" t="str">
        <f t="shared" si="3"/>
        <v>火</v>
      </c>
      <c r="C224" s="108"/>
    </row>
    <row r="225" spans="1:3" ht="18.75" customHeight="1" x14ac:dyDescent="0.15">
      <c r="A225" s="17">
        <v>45238</v>
      </c>
      <c r="B225" s="35" t="str">
        <f t="shared" si="3"/>
        <v>水</v>
      </c>
      <c r="C225" s="108"/>
    </row>
    <row r="226" spans="1:3" ht="18.75" customHeight="1" x14ac:dyDescent="0.15">
      <c r="A226" s="17">
        <v>45239</v>
      </c>
      <c r="B226" s="35" t="str">
        <f t="shared" si="3"/>
        <v>木</v>
      </c>
      <c r="C226" s="108"/>
    </row>
    <row r="227" spans="1:3" ht="18.75" customHeight="1" x14ac:dyDescent="0.15">
      <c r="A227" s="17">
        <v>45240</v>
      </c>
      <c r="B227" s="35" t="str">
        <f t="shared" si="3"/>
        <v>金</v>
      </c>
      <c r="C227" s="108"/>
    </row>
    <row r="228" spans="1:3" ht="18.75" customHeight="1" x14ac:dyDescent="0.15">
      <c r="A228" s="17">
        <v>45241</v>
      </c>
      <c r="B228" s="35" t="str">
        <f t="shared" si="3"/>
        <v>土</v>
      </c>
      <c r="C228" s="108"/>
    </row>
    <row r="229" spans="1:3" ht="18.75" customHeight="1" x14ac:dyDescent="0.15">
      <c r="A229" s="17">
        <v>45242</v>
      </c>
      <c r="B229" s="35" t="str">
        <f t="shared" si="3"/>
        <v>日</v>
      </c>
      <c r="C229" s="108"/>
    </row>
    <row r="230" spans="1:3" ht="18.75" customHeight="1" x14ac:dyDescent="0.15">
      <c r="A230" s="17">
        <v>45243</v>
      </c>
      <c r="B230" s="35" t="str">
        <f t="shared" si="3"/>
        <v>月</v>
      </c>
      <c r="C230" s="108"/>
    </row>
    <row r="231" spans="1:3" ht="18.75" customHeight="1" x14ac:dyDescent="0.15">
      <c r="A231" s="17">
        <v>45244</v>
      </c>
      <c r="B231" s="35" t="str">
        <f t="shared" si="3"/>
        <v>火</v>
      </c>
      <c r="C231" s="108"/>
    </row>
    <row r="232" spans="1:3" ht="18.75" customHeight="1" x14ac:dyDescent="0.15">
      <c r="A232" s="17">
        <v>45245</v>
      </c>
      <c r="B232" s="35" t="str">
        <f t="shared" si="3"/>
        <v>水</v>
      </c>
      <c r="C232" s="108"/>
    </row>
    <row r="233" spans="1:3" ht="18.75" customHeight="1" x14ac:dyDescent="0.15">
      <c r="A233" s="17">
        <v>45246</v>
      </c>
      <c r="B233" s="35" t="str">
        <f t="shared" si="3"/>
        <v>木</v>
      </c>
      <c r="C233" s="108"/>
    </row>
    <row r="234" spans="1:3" ht="18.75" customHeight="1" x14ac:dyDescent="0.15">
      <c r="A234" s="17">
        <v>45247</v>
      </c>
      <c r="B234" s="35" t="str">
        <f t="shared" si="3"/>
        <v>金</v>
      </c>
      <c r="C234" s="108"/>
    </row>
    <row r="235" spans="1:3" ht="18.75" customHeight="1" x14ac:dyDescent="0.15">
      <c r="A235" s="17">
        <v>45248</v>
      </c>
      <c r="B235" s="35" t="str">
        <f t="shared" si="3"/>
        <v>土</v>
      </c>
      <c r="C235" s="108"/>
    </row>
    <row r="236" spans="1:3" ht="18.75" customHeight="1" x14ac:dyDescent="0.15">
      <c r="A236" s="17">
        <v>45249</v>
      </c>
      <c r="B236" s="35" t="str">
        <f t="shared" si="3"/>
        <v>日</v>
      </c>
      <c r="C236" s="108"/>
    </row>
    <row r="237" spans="1:3" ht="18.75" customHeight="1" x14ac:dyDescent="0.15">
      <c r="A237" s="17">
        <v>45250</v>
      </c>
      <c r="B237" s="35" t="str">
        <f t="shared" si="3"/>
        <v>月</v>
      </c>
      <c r="C237" s="108"/>
    </row>
    <row r="238" spans="1:3" ht="18.75" customHeight="1" x14ac:dyDescent="0.15">
      <c r="A238" s="17">
        <v>45251</v>
      </c>
      <c r="B238" s="35" t="str">
        <f t="shared" si="3"/>
        <v>火</v>
      </c>
      <c r="C238" s="108"/>
    </row>
    <row r="239" spans="1:3" ht="18.75" customHeight="1" x14ac:dyDescent="0.15">
      <c r="A239" s="17">
        <v>45252</v>
      </c>
      <c r="B239" s="35" t="str">
        <f t="shared" si="3"/>
        <v>水</v>
      </c>
      <c r="C239" s="108"/>
    </row>
    <row r="240" spans="1:3" ht="18.75" customHeight="1" x14ac:dyDescent="0.15">
      <c r="A240" s="17">
        <v>45253</v>
      </c>
      <c r="B240" s="35" t="str">
        <f t="shared" si="3"/>
        <v>木</v>
      </c>
      <c r="C240" s="108" t="s">
        <v>85</v>
      </c>
    </row>
    <row r="241" spans="1:3" ht="18.75" customHeight="1" x14ac:dyDescent="0.15">
      <c r="A241" s="17">
        <v>45254</v>
      </c>
      <c r="B241" s="35" t="str">
        <f t="shared" si="3"/>
        <v>金</v>
      </c>
      <c r="C241" s="108"/>
    </row>
    <row r="242" spans="1:3" ht="18.75" customHeight="1" x14ac:dyDescent="0.15">
      <c r="A242" s="17">
        <v>45255</v>
      </c>
      <c r="B242" s="35" t="str">
        <f t="shared" si="3"/>
        <v>土</v>
      </c>
      <c r="C242" s="108"/>
    </row>
    <row r="243" spans="1:3" ht="18.75" customHeight="1" x14ac:dyDescent="0.15">
      <c r="A243" s="17">
        <v>45256</v>
      </c>
      <c r="B243" s="35" t="str">
        <f t="shared" si="3"/>
        <v>日</v>
      </c>
      <c r="C243" s="108"/>
    </row>
    <row r="244" spans="1:3" ht="18.75" customHeight="1" x14ac:dyDescent="0.15">
      <c r="A244" s="17">
        <v>45257</v>
      </c>
      <c r="B244" s="35" t="str">
        <f t="shared" si="3"/>
        <v>月</v>
      </c>
      <c r="C244" s="108"/>
    </row>
    <row r="245" spans="1:3" ht="18.75" customHeight="1" x14ac:dyDescent="0.15">
      <c r="A245" s="17">
        <v>45258</v>
      </c>
      <c r="B245" s="35" t="str">
        <f t="shared" si="3"/>
        <v>火</v>
      </c>
      <c r="C245" s="108"/>
    </row>
    <row r="246" spans="1:3" ht="18.75" customHeight="1" x14ac:dyDescent="0.15">
      <c r="A246" s="17">
        <v>45259</v>
      </c>
      <c r="B246" s="35" t="str">
        <f t="shared" si="3"/>
        <v>水</v>
      </c>
      <c r="C246" s="108"/>
    </row>
    <row r="247" spans="1:3" ht="18.75" customHeight="1" x14ac:dyDescent="0.15">
      <c r="A247" s="17">
        <v>45260</v>
      </c>
      <c r="B247" s="35" t="str">
        <f t="shared" si="3"/>
        <v>木</v>
      </c>
      <c r="C247" s="108"/>
    </row>
    <row r="248" spans="1:3" ht="18.75" customHeight="1" x14ac:dyDescent="0.15">
      <c r="A248" s="17">
        <v>45261</v>
      </c>
      <c r="B248" s="35" t="str">
        <f t="shared" si="3"/>
        <v>金</v>
      </c>
      <c r="C248" s="108"/>
    </row>
    <row r="249" spans="1:3" ht="18.75" customHeight="1" x14ac:dyDescent="0.15">
      <c r="A249" s="17">
        <v>45262</v>
      </c>
      <c r="B249" s="35" t="str">
        <f t="shared" si="3"/>
        <v>土</v>
      </c>
      <c r="C249" s="108"/>
    </row>
    <row r="250" spans="1:3" ht="18.75" customHeight="1" x14ac:dyDescent="0.15">
      <c r="A250" s="17">
        <v>45263</v>
      </c>
      <c r="B250" s="35" t="str">
        <f t="shared" si="3"/>
        <v>日</v>
      </c>
      <c r="C250" s="108"/>
    </row>
    <row r="251" spans="1:3" ht="18.75" customHeight="1" x14ac:dyDescent="0.15">
      <c r="A251" s="17">
        <v>45264</v>
      </c>
      <c r="B251" s="35" t="str">
        <f t="shared" si="3"/>
        <v>月</v>
      </c>
      <c r="C251" s="108"/>
    </row>
    <row r="252" spans="1:3" ht="18.75" customHeight="1" x14ac:dyDescent="0.15">
      <c r="A252" s="17">
        <v>45265</v>
      </c>
      <c r="B252" s="35" t="str">
        <f t="shared" si="3"/>
        <v>火</v>
      </c>
      <c r="C252" s="108"/>
    </row>
    <row r="253" spans="1:3" ht="18.75" customHeight="1" x14ac:dyDescent="0.15">
      <c r="A253" s="17">
        <v>45266</v>
      </c>
      <c r="B253" s="35" t="str">
        <f t="shared" si="3"/>
        <v>水</v>
      </c>
      <c r="C253" s="108"/>
    </row>
    <row r="254" spans="1:3" ht="18.75" customHeight="1" x14ac:dyDescent="0.15">
      <c r="A254" s="17">
        <v>45267</v>
      </c>
      <c r="B254" s="35" t="str">
        <f t="shared" si="3"/>
        <v>木</v>
      </c>
      <c r="C254" s="108"/>
    </row>
    <row r="255" spans="1:3" ht="18.75" customHeight="1" x14ac:dyDescent="0.15">
      <c r="A255" s="17">
        <v>45268</v>
      </c>
      <c r="B255" s="35" t="str">
        <f t="shared" si="3"/>
        <v>金</v>
      </c>
      <c r="C255" s="108"/>
    </row>
    <row r="256" spans="1:3" ht="18.75" customHeight="1" x14ac:dyDescent="0.15">
      <c r="A256" s="17">
        <v>45269</v>
      </c>
      <c r="B256" s="35" t="str">
        <f t="shared" si="3"/>
        <v>土</v>
      </c>
      <c r="C256" s="108"/>
    </row>
    <row r="257" spans="1:3" ht="18.75" customHeight="1" x14ac:dyDescent="0.15">
      <c r="A257" s="17">
        <v>45270</v>
      </c>
      <c r="B257" s="35" t="str">
        <f t="shared" si="3"/>
        <v>日</v>
      </c>
      <c r="C257" s="108"/>
    </row>
    <row r="258" spans="1:3" ht="18.75" customHeight="1" x14ac:dyDescent="0.15">
      <c r="A258" s="17">
        <v>45271</v>
      </c>
      <c r="B258" s="35" t="str">
        <f t="shared" si="3"/>
        <v>月</v>
      </c>
      <c r="C258" s="108"/>
    </row>
    <row r="259" spans="1:3" ht="18.75" customHeight="1" x14ac:dyDescent="0.15">
      <c r="A259" s="17">
        <v>45272</v>
      </c>
      <c r="B259" s="35" t="str">
        <f t="shared" si="3"/>
        <v>火</v>
      </c>
      <c r="C259" s="108"/>
    </row>
    <row r="260" spans="1:3" ht="18.75" customHeight="1" x14ac:dyDescent="0.15">
      <c r="A260" s="17">
        <v>45273</v>
      </c>
      <c r="B260" s="35" t="str">
        <f t="shared" si="3"/>
        <v>水</v>
      </c>
      <c r="C260" s="108"/>
    </row>
    <row r="261" spans="1:3" ht="18.75" customHeight="1" x14ac:dyDescent="0.15">
      <c r="A261" s="17">
        <v>45274</v>
      </c>
      <c r="B261" s="35" t="str">
        <f t="shared" ref="B261:B324" si="4">TEXT(A261,"aaa")</f>
        <v>木</v>
      </c>
      <c r="C261" s="108"/>
    </row>
    <row r="262" spans="1:3" ht="18.75" customHeight="1" x14ac:dyDescent="0.15">
      <c r="A262" s="17">
        <v>45275</v>
      </c>
      <c r="B262" s="35" t="str">
        <f t="shared" si="4"/>
        <v>金</v>
      </c>
      <c r="C262" s="108"/>
    </row>
    <row r="263" spans="1:3" ht="18.75" customHeight="1" x14ac:dyDescent="0.15">
      <c r="A263" s="17">
        <v>45276</v>
      </c>
      <c r="B263" s="35" t="str">
        <f t="shared" si="4"/>
        <v>土</v>
      </c>
      <c r="C263" s="108"/>
    </row>
    <row r="264" spans="1:3" ht="18.75" customHeight="1" x14ac:dyDescent="0.15">
      <c r="A264" s="17">
        <v>45277</v>
      </c>
      <c r="B264" s="35" t="str">
        <f t="shared" si="4"/>
        <v>日</v>
      </c>
      <c r="C264" s="108"/>
    </row>
    <row r="265" spans="1:3" ht="18.75" customHeight="1" x14ac:dyDescent="0.15">
      <c r="A265" s="17">
        <v>45278</v>
      </c>
      <c r="B265" s="35" t="str">
        <f t="shared" si="4"/>
        <v>月</v>
      </c>
      <c r="C265" s="108"/>
    </row>
    <row r="266" spans="1:3" ht="18.75" customHeight="1" x14ac:dyDescent="0.15">
      <c r="A266" s="17">
        <v>45279</v>
      </c>
      <c r="B266" s="35" t="str">
        <f t="shared" si="4"/>
        <v>火</v>
      </c>
      <c r="C266" s="108"/>
    </row>
    <row r="267" spans="1:3" ht="18.75" customHeight="1" x14ac:dyDescent="0.15">
      <c r="A267" s="17">
        <v>45280</v>
      </c>
      <c r="B267" s="35" t="str">
        <f t="shared" si="4"/>
        <v>水</v>
      </c>
      <c r="C267" s="108"/>
    </row>
    <row r="268" spans="1:3" ht="18.75" customHeight="1" x14ac:dyDescent="0.15">
      <c r="A268" s="17">
        <v>45281</v>
      </c>
      <c r="B268" s="35" t="str">
        <f t="shared" si="4"/>
        <v>木</v>
      </c>
      <c r="C268" s="108"/>
    </row>
    <row r="269" spans="1:3" ht="18.75" customHeight="1" x14ac:dyDescent="0.15">
      <c r="A269" s="17">
        <v>45282</v>
      </c>
      <c r="B269" s="35" t="str">
        <f t="shared" si="4"/>
        <v>金</v>
      </c>
      <c r="C269" s="108"/>
    </row>
    <row r="270" spans="1:3" ht="18.75" customHeight="1" x14ac:dyDescent="0.15">
      <c r="A270" s="17">
        <v>45283</v>
      </c>
      <c r="B270" s="35" t="str">
        <f t="shared" si="4"/>
        <v>土</v>
      </c>
      <c r="C270" s="108"/>
    </row>
    <row r="271" spans="1:3" ht="18.75" customHeight="1" x14ac:dyDescent="0.15">
      <c r="A271" s="17">
        <v>45284</v>
      </c>
      <c r="B271" s="35" t="str">
        <f t="shared" si="4"/>
        <v>日</v>
      </c>
      <c r="C271" s="108"/>
    </row>
    <row r="272" spans="1:3" ht="18.75" customHeight="1" x14ac:dyDescent="0.15">
      <c r="A272" s="17">
        <v>45285</v>
      </c>
      <c r="B272" s="35" t="str">
        <f t="shared" si="4"/>
        <v>月</v>
      </c>
      <c r="C272" s="108"/>
    </row>
    <row r="273" spans="1:3" ht="18.75" customHeight="1" x14ac:dyDescent="0.15">
      <c r="A273" s="17">
        <v>45286</v>
      </c>
      <c r="B273" s="35" t="str">
        <f t="shared" si="4"/>
        <v>火</v>
      </c>
      <c r="C273" s="108"/>
    </row>
    <row r="274" spans="1:3" ht="18.75" customHeight="1" x14ac:dyDescent="0.15">
      <c r="A274" s="17">
        <v>45287</v>
      </c>
      <c r="B274" s="35" t="str">
        <f t="shared" si="4"/>
        <v>水</v>
      </c>
      <c r="C274" s="108"/>
    </row>
    <row r="275" spans="1:3" ht="18.75" customHeight="1" x14ac:dyDescent="0.15">
      <c r="A275" s="17">
        <v>45288</v>
      </c>
      <c r="B275" s="35" t="str">
        <f t="shared" si="4"/>
        <v>木</v>
      </c>
      <c r="C275" s="108"/>
    </row>
    <row r="276" spans="1:3" ht="18.75" customHeight="1" x14ac:dyDescent="0.15">
      <c r="A276" s="17">
        <v>45289</v>
      </c>
      <c r="B276" s="35" t="str">
        <f t="shared" si="4"/>
        <v>金</v>
      </c>
      <c r="C276" s="108"/>
    </row>
    <row r="277" spans="1:3" ht="18.75" customHeight="1" x14ac:dyDescent="0.15">
      <c r="A277" s="17">
        <v>45290</v>
      </c>
      <c r="B277" s="35" t="str">
        <f t="shared" si="4"/>
        <v>土</v>
      </c>
      <c r="C277" s="108"/>
    </row>
    <row r="278" spans="1:3" ht="18.75" customHeight="1" x14ac:dyDescent="0.15">
      <c r="A278" s="17">
        <v>45291</v>
      </c>
      <c r="B278" s="35" t="str">
        <f t="shared" si="4"/>
        <v>日</v>
      </c>
      <c r="C278" s="108"/>
    </row>
    <row r="279" spans="1:3" ht="18.75" customHeight="1" x14ac:dyDescent="0.15">
      <c r="A279" s="17">
        <v>45292</v>
      </c>
      <c r="B279" s="35" t="str">
        <f t="shared" si="4"/>
        <v>月</v>
      </c>
      <c r="C279" s="108" t="s">
        <v>86</v>
      </c>
    </row>
    <row r="280" spans="1:3" ht="18.75" customHeight="1" x14ac:dyDescent="0.15">
      <c r="A280" s="17">
        <v>45293</v>
      </c>
      <c r="B280" s="35" t="str">
        <f t="shared" si="4"/>
        <v>火</v>
      </c>
      <c r="C280" s="108"/>
    </row>
    <row r="281" spans="1:3" ht="18.75" customHeight="1" x14ac:dyDescent="0.15">
      <c r="A281" s="17">
        <v>45294</v>
      </c>
      <c r="B281" s="35" t="str">
        <f t="shared" si="4"/>
        <v>水</v>
      </c>
      <c r="C281" s="108"/>
    </row>
    <row r="282" spans="1:3" ht="18.75" customHeight="1" x14ac:dyDescent="0.15">
      <c r="A282" s="17">
        <v>45295</v>
      </c>
      <c r="B282" s="35" t="str">
        <f t="shared" si="4"/>
        <v>木</v>
      </c>
      <c r="C282" s="108"/>
    </row>
    <row r="283" spans="1:3" ht="18.75" customHeight="1" x14ac:dyDescent="0.15">
      <c r="A283" s="17">
        <v>45296</v>
      </c>
      <c r="B283" s="35" t="str">
        <f t="shared" si="4"/>
        <v>金</v>
      </c>
      <c r="C283" s="108"/>
    </row>
    <row r="284" spans="1:3" ht="18.75" customHeight="1" x14ac:dyDescent="0.15">
      <c r="A284" s="17">
        <v>45297</v>
      </c>
      <c r="B284" s="35" t="str">
        <f t="shared" si="4"/>
        <v>土</v>
      </c>
      <c r="C284" s="108"/>
    </row>
    <row r="285" spans="1:3" ht="18.75" customHeight="1" x14ac:dyDescent="0.15">
      <c r="A285" s="17">
        <v>45298</v>
      </c>
      <c r="B285" s="35" t="str">
        <f t="shared" si="4"/>
        <v>日</v>
      </c>
      <c r="C285" s="108"/>
    </row>
    <row r="286" spans="1:3" ht="18.75" customHeight="1" x14ac:dyDescent="0.15">
      <c r="A286" s="17">
        <v>45299</v>
      </c>
      <c r="B286" s="35" t="str">
        <f t="shared" si="4"/>
        <v>月</v>
      </c>
      <c r="C286" s="108" t="s">
        <v>87</v>
      </c>
    </row>
    <row r="287" spans="1:3" ht="18.75" customHeight="1" x14ac:dyDescent="0.15">
      <c r="A287" s="17">
        <v>45300</v>
      </c>
      <c r="B287" s="35" t="str">
        <f t="shared" si="4"/>
        <v>火</v>
      </c>
      <c r="C287" s="108"/>
    </row>
    <row r="288" spans="1:3" ht="18.75" customHeight="1" x14ac:dyDescent="0.15">
      <c r="A288" s="17">
        <v>45301</v>
      </c>
      <c r="B288" s="35" t="str">
        <f t="shared" si="4"/>
        <v>水</v>
      </c>
      <c r="C288" s="108"/>
    </row>
    <row r="289" spans="1:3" ht="18.75" customHeight="1" x14ac:dyDescent="0.15">
      <c r="A289" s="17">
        <v>45302</v>
      </c>
      <c r="B289" s="35" t="str">
        <f t="shared" si="4"/>
        <v>木</v>
      </c>
      <c r="C289" s="108"/>
    </row>
    <row r="290" spans="1:3" ht="18.75" customHeight="1" x14ac:dyDescent="0.15">
      <c r="A290" s="17">
        <v>45303</v>
      </c>
      <c r="B290" s="35" t="str">
        <f t="shared" si="4"/>
        <v>金</v>
      </c>
      <c r="C290" s="108"/>
    </row>
    <row r="291" spans="1:3" ht="18.75" customHeight="1" x14ac:dyDescent="0.15">
      <c r="A291" s="17">
        <v>45304</v>
      </c>
      <c r="B291" s="35" t="str">
        <f t="shared" si="4"/>
        <v>土</v>
      </c>
      <c r="C291" s="108"/>
    </row>
    <row r="292" spans="1:3" ht="18.75" customHeight="1" x14ac:dyDescent="0.15">
      <c r="A292" s="17">
        <v>45305</v>
      </c>
      <c r="B292" s="35" t="str">
        <f t="shared" si="4"/>
        <v>日</v>
      </c>
      <c r="C292" s="108"/>
    </row>
    <row r="293" spans="1:3" ht="18.75" customHeight="1" x14ac:dyDescent="0.15">
      <c r="A293" s="17">
        <v>45306</v>
      </c>
      <c r="B293" s="35" t="str">
        <f t="shared" si="4"/>
        <v>月</v>
      </c>
      <c r="C293" s="108"/>
    </row>
    <row r="294" spans="1:3" ht="18.75" customHeight="1" x14ac:dyDescent="0.15">
      <c r="A294" s="17">
        <v>45307</v>
      </c>
      <c r="B294" s="35" t="str">
        <f t="shared" si="4"/>
        <v>火</v>
      </c>
      <c r="C294" s="108"/>
    </row>
    <row r="295" spans="1:3" ht="18.75" customHeight="1" x14ac:dyDescent="0.15">
      <c r="A295" s="17">
        <v>45308</v>
      </c>
      <c r="B295" s="35" t="str">
        <f t="shared" si="4"/>
        <v>水</v>
      </c>
      <c r="C295" s="108"/>
    </row>
    <row r="296" spans="1:3" ht="18.75" customHeight="1" x14ac:dyDescent="0.15">
      <c r="A296" s="17">
        <v>45309</v>
      </c>
      <c r="B296" s="35" t="str">
        <f t="shared" si="4"/>
        <v>木</v>
      </c>
      <c r="C296" s="108"/>
    </row>
    <row r="297" spans="1:3" ht="18.75" customHeight="1" x14ac:dyDescent="0.15">
      <c r="A297" s="17">
        <v>45310</v>
      </c>
      <c r="B297" s="35" t="str">
        <f t="shared" si="4"/>
        <v>金</v>
      </c>
      <c r="C297" s="108"/>
    </row>
    <row r="298" spans="1:3" ht="18.75" customHeight="1" x14ac:dyDescent="0.15">
      <c r="A298" s="17">
        <v>45311</v>
      </c>
      <c r="B298" s="35" t="str">
        <f t="shared" si="4"/>
        <v>土</v>
      </c>
      <c r="C298" s="108"/>
    </row>
    <row r="299" spans="1:3" ht="18.75" customHeight="1" x14ac:dyDescent="0.15">
      <c r="A299" s="17">
        <v>45312</v>
      </c>
      <c r="B299" s="35" t="str">
        <f t="shared" si="4"/>
        <v>日</v>
      </c>
      <c r="C299" s="108"/>
    </row>
    <row r="300" spans="1:3" ht="18.75" customHeight="1" x14ac:dyDescent="0.15">
      <c r="A300" s="17">
        <v>45313</v>
      </c>
      <c r="B300" s="35" t="str">
        <f t="shared" si="4"/>
        <v>月</v>
      </c>
      <c r="C300" s="108"/>
    </row>
    <row r="301" spans="1:3" ht="18.75" customHeight="1" x14ac:dyDescent="0.15">
      <c r="A301" s="17">
        <v>45314</v>
      </c>
      <c r="B301" s="35" t="str">
        <f t="shared" si="4"/>
        <v>火</v>
      </c>
      <c r="C301" s="108"/>
    </row>
    <row r="302" spans="1:3" ht="18.75" customHeight="1" x14ac:dyDescent="0.15">
      <c r="A302" s="17">
        <v>45315</v>
      </c>
      <c r="B302" s="35" t="str">
        <f t="shared" si="4"/>
        <v>水</v>
      </c>
      <c r="C302" s="108"/>
    </row>
    <row r="303" spans="1:3" ht="18.75" customHeight="1" x14ac:dyDescent="0.15">
      <c r="A303" s="17">
        <v>45316</v>
      </c>
      <c r="B303" s="35" t="str">
        <f t="shared" si="4"/>
        <v>木</v>
      </c>
      <c r="C303" s="108"/>
    </row>
    <row r="304" spans="1:3" ht="18.75" customHeight="1" x14ac:dyDescent="0.15">
      <c r="A304" s="17">
        <v>45317</v>
      </c>
      <c r="B304" s="35" t="str">
        <f t="shared" si="4"/>
        <v>金</v>
      </c>
      <c r="C304" s="108"/>
    </row>
    <row r="305" spans="1:3" ht="18.75" customHeight="1" x14ac:dyDescent="0.15">
      <c r="A305" s="17">
        <v>45318</v>
      </c>
      <c r="B305" s="35" t="str">
        <f t="shared" si="4"/>
        <v>土</v>
      </c>
      <c r="C305" s="108"/>
    </row>
    <row r="306" spans="1:3" ht="18.75" customHeight="1" x14ac:dyDescent="0.15">
      <c r="A306" s="17">
        <v>45319</v>
      </c>
      <c r="B306" s="35" t="str">
        <f t="shared" si="4"/>
        <v>日</v>
      </c>
      <c r="C306" s="108"/>
    </row>
    <row r="307" spans="1:3" ht="18.75" customHeight="1" x14ac:dyDescent="0.15">
      <c r="A307" s="17">
        <v>45320</v>
      </c>
      <c r="B307" s="35" t="str">
        <f t="shared" si="4"/>
        <v>月</v>
      </c>
      <c r="C307" s="108"/>
    </row>
    <row r="308" spans="1:3" ht="18.75" customHeight="1" x14ac:dyDescent="0.15">
      <c r="A308" s="17">
        <v>45321</v>
      </c>
      <c r="B308" s="35" t="str">
        <f t="shared" si="4"/>
        <v>火</v>
      </c>
      <c r="C308" s="108"/>
    </row>
    <row r="309" spans="1:3" ht="18.75" customHeight="1" x14ac:dyDescent="0.15">
      <c r="A309" s="17">
        <v>45322</v>
      </c>
      <c r="B309" s="35" t="str">
        <f t="shared" si="4"/>
        <v>水</v>
      </c>
      <c r="C309" s="108"/>
    </row>
    <row r="310" spans="1:3" ht="18.75" customHeight="1" x14ac:dyDescent="0.15">
      <c r="A310" s="17">
        <v>45323</v>
      </c>
      <c r="B310" s="35" t="str">
        <f t="shared" si="4"/>
        <v>木</v>
      </c>
      <c r="C310" s="108"/>
    </row>
    <row r="311" spans="1:3" ht="18.75" customHeight="1" x14ac:dyDescent="0.15">
      <c r="A311" s="17">
        <v>45324</v>
      </c>
      <c r="B311" s="35" t="str">
        <f t="shared" si="4"/>
        <v>金</v>
      </c>
      <c r="C311" s="108"/>
    </row>
    <row r="312" spans="1:3" ht="18.75" customHeight="1" x14ac:dyDescent="0.15">
      <c r="A312" s="17">
        <v>45325</v>
      </c>
      <c r="B312" s="35" t="str">
        <f t="shared" si="4"/>
        <v>土</v>
      </c>
      <c r="C312" s="108"/>
    </row>
    <row r="313" spans="1:3" ht="18.75" customHeight="1" x14ac:dyDescent="0.15">
      <c r="A313" s="17">
        <v>45326</v>
      </c>
      <c r="B313" s="35" t="str">
        <f t="shared" si="4"/>
        <v>日</v>
      </c>
      <c r="C313" s="108"/>
    </row>
    <row r="314" spans="1:3" ht="18.75" customHeight="1" x14ac:dyDescent="0.15">
      <c r="A314" s="17">
        <v>45327</v>
      </c>
      <c r="B314" s="35" t="str">
        <f t="shared" si="4"/>
        <v>月</v>
      </c>
      <c r="C314" s="108"/>
    </row>
    <row r="315" spans="1:3" ht="18.75" customHeight="1" x14ac:dyDescent="0.15">
      <c r="A315" s="17">
        <v>45328</v>
      </c>
      <c r="B315" s="35" t="str">
        <f t="shared" si="4"/>
        <v>火</v>
      </c>
      <c r="C315" s="108"/>
    </row>
    <row r="316" spans="1:3" ht="18.75" customHeight="1" x14ac:dyDescent="0.15">
      <c r="A316" s="17">
        <v>45329</v>
      </c>
      <c r="B316" s="35" t="str">
        <f t="shared" si="4"/>
        <v>水</v>
      </c>
      <c r="C316" s="108"/>
    </row>
    <row r="317" spans="1:3" ht="18.75" customHeight="1" x14ac:dyDescent="0.15">
      <c r="A317" s="17">
        <v>45330</v>
      </c>
      <c r="B317" s="35" t="str">
        <f t="shared" si="4"/>
        <v>木</v>
      </c>
      <c r="C317" s="108"/>
    </row>
    <row r="318" spans="1:3" ht="18.75" customHeight="1" x14ac:dyDescent="0.15">
      <c r="A318" s="17">
        <v>45331</v>
      </c>
      <c r="B318" s="35" t="str">
        <f t="shared" si="4"/>
        <v>金</v>
      </c>
      <c r="C318" s="108"/>
    </row>
    <row r="319" spans="1:3" ht="18.75" customHeight="1" x14ac:dyDescent="0.15">
      <c r="A319" s="17">
        <v>45332</v>
      </c>
      <c r="B319" s="35" t="str">
        <f t="shared" si="4"/>
        <v>土</v>
      </c>
      <c r="C319" s="108"/>
    </row>
    <row r="320" spans="1:3" ht="18.75" customHeight="1" x14ac:dyDescent="0.15">
      <c r="A320" s="17">
        <v>45333</v>
      </c>
      <c r="B320" s="35" t="str">
        <f t="shared" si="4"/>
        <v>日</v>
      </c>
      <c r="C320" s="108" t="s">
        <v>88</v>
      </c>
    </row>
    <row r="321" spans="1:3" ht="18.75" customHeight="1" x14ac:dyDescent="0.15">
      <c r="A321" s="17">
        <v>45334</v>
      </c>
      <c r="B321" s="35" t="str">
        <f t="shared" si="4"/>
        <v>月</v>
      </c>
      <c r="C321" s="108" t="s">
        <v>135</v>
      </c>
    </row>
    <row r="322" spans="1:3" ht="18.75" customHeight="1" x14ac:dyDescent="0.15">
      <c r="A322" s="17">
        <v>45335</v>
      </c>
      <c r="B322" s="35" t="str">
        <f t="shared" si="4"/>
        <v>火</v>
      </c>
      <c r="C322" s="108"/>
    </row>
    <row r="323" spans="1:3" ht="18.75" customHeight="1" x14ac:dyDescent="0.15">
      <c r="A323" s="17">
        <v>45336</v>
      </c>
      <c r="B323" s="35" t="str">
        <f t="shared" si="4"/>
        <v>水</v>
      </c>
      <c r="C323" s="108"/>
    </row>
    <row r="324" spans="1:3" ht="18.75" customHeight="1" x14ac:dyDescent="0.15">
      <c r="A324" s="17">
        <v>45337</v>
      </c>
      <c r="B324" s="35" t="str">
        <f t="shared" si="4"/>
        <v>木</v>
      </c>
      <c r="C324" s="108"/>
    </row>
    <row r="325" spans="1:3" ht="18.75" customHeight="1" x14ac:dyDescent="0.15">
      <c r="A325" s="17">
        <v>45338</v>
      </c>
      <c r="B325" s="35" t="str">
        <f t="shared" ref="B325:B367" si="5">TEXT(A325,"aaa")</f>
        <v>金</v>
      </c>
      <c r="C325" s="108"/>
    </row>
    <row r="326" spans="1:3" ht="18.75" customHeight="1" x14ac:dyDescent="0.15">
      <c r="A326" s="17">
        <v>45339</v>
      </c>
      <c r="B326" s="35" t="str">
        <f t="shared" si="5"/>
        <v>土</v>
      </c>
      <c r="C326" s="108"/>
    </row>
    <row r="327" spans="1:3" ht="18.75" customHeight="1" x14ac:dyDescent="0.15">
      <c r="A327" s="17">
        <v>45340</v>
      </c>
      <c r="B327" s="35" t="str">
        <f t="shared" si="5"/>
        <v>日</v>
      </c>
      <c r="C327" s="108"/>
    </row>
    <row r="328" spans="1:3" ht="18.75" customHeight="1" x14ac:dyDescent="0.15">
      <c r="A328" s="17">
        <v>45341</v>
      </c>
      <c r="B328" s="35" t="str">
        <f t="shared" si="5"/>
        <v>月</v>
      </c>
      <c r="C328" s="108"/>
    </row>
    <row r="329" spans="1:3" ht="18.75" customHeight="1" x14ac:dyDescent="0.15">
      <c r="A329" s="17">
        <v>45342</v>
      </c>
      <c r="B329" s="35" t="str">
        <f t="shared" si="5"/>
        <v>火</v>
      </c>
      <c r="C329" s="108"/>
    </row>
    <row r="330" spans="1:3" ht="18.75" customHeight="1" x14ac:dyDescent="0.15">
      <c r="A330" s="17">
        <v>45343</v>
      </c>
      <c r="B330" s="35" t="str">
        <f t="shared" si="5"/>
        <v>水</v>
      </c>
      <c r="C330" s="108"/>
    </row>
    <row r="331" spans="1:3" ht="18.75" customHeight="1" x14ac:dyDescent="0.15">
      <c r="A331" s="17">
        <v>45344</v>
      </c>
      <c r="B331" s="35" t="str">
        <f t="shared" si="5"/>
        <v>木</v>
      </c>
      <c r="C331" s="108"/>
    </row>
    <row r="332" spans="1:3" ht="18.75" customHeight="1" x14ac:dyDescent="0.15">
      <c r="A332" s="17">
        <v>45345</v>
      </c>
      <c r="B332" s="35" t="str">
        <f>TEXT(A332,"aaa")</f>
        <v>金</v>
      </c>
      <c r="C332" s="108" t="s">
        <v>89</v>
      </c>
    </row>
    <row r="333" spans="1:3" ht="18.75" customHeight="1" x14ac:dyDescent="0.15">
      <c r="A333" s="17">
        <v>45346</v>
      </c>
      <c r="B333" s="35" t="str">
        <f t="shared" si="5"/>
        <v>土</v>
      </c>
      <c r="C333" s="108"/>
    </row>
    <row r="334" spans="1:3" ht="18.75" customHeight="1" x14ac:dyDescent="0.15">
      <c r="A334" s="17">
        <v>45347</v>
      </c>
      <c r="B334" s="35" t="str">
        <f t="shared" si="5"/>
        <v>日</v>
      </c>
      <c r="C334" s="108"/>
    </row>
    <row r="335" spans="1:3" ht="18.75" customHeight="1" x14ac:dyDescent="0.15">
      <c r="A335" s="17">
        <v>45348</v>
      </c>
      <c r="B335" s="35" t="str">
        <f t="shared" si="5"/>
        <v>月</v>
      </c>
      <c r="C335" s="108"/>
    </row>
    <row r="336" spans="1:3" ht="18.75" customHeight="1" x14ac:dyDescent="0.15">
      <c r="A336" s="17">
        <v>45349</v>
      </c>
      <c r="B336" s="35" t="str">
        <f t="shared" si="5"/>
        <v>火</v>
      </c>
      <c r="C336" s="108"/>
    </row>
    <row r="337" spans="1:3" ht="18.75" customHeight="1" x14ac:dyDescent="0.15">
      <c r="A337" s="17">
        <v>45350</v>
      </c>
      <c r="B337" s="35" t="str">
        <f t="shared" si="5"/>
        <v>水</v>
      </c>
      <c r="C337" s="108"/>
    </row>
    <row r="338" spans="1:3" ht="18.75" customHeight="1" x14ac:dyDescent="0.15">
      <c r="A338" s="17">
        <v>45352</v>
      </c>
      <c r="B338" s="35" t="str">
        <f t="shared" si="5"/>
        <v>金</v>
      </c>
      <c r="C338" s="108"/>
    </row>
    <row r="339" spans="1:3" ht="18.75" customHeight="1" x14ac:dyDescent="0.15">
      <c r="A339" s="17">
        <v>45353</v>
      </c>
      <c r="B339" s="35" t="str">
        <f t="shared" si="5"/>
        <v>土</v>
      </c>
      <c r="C339" s="108"/>
    </row>
    <row r="340" spans="1:3" ht="18.75" customHeight="1" x14ac:dyDescent="0.15">
      <c r="A340" s="17">
        <v>45354</v>
      </c>
      <c r="B340" s="35" t="str">
        <f t="shared" si="5"/>
        <v>日</v>
      </c>
      <c r="C340" s="108"/>
    </row>
    <row r="341" spans="1:3" ht="18.75" customHeight="1" x14ac:dyDescent="0.15">
      <c r="A341" s="17">
        <v>45355</v>
      </c>
      <c r="B341" s="35" t="str">
        <f t="shared" si="5"/>
        <v>月</v>
      </c>
      <c r="C341" s="108"/>
    </row>
    <row r="342" spans="1:3" ht="18.75" customHeight="1" x14ac:dyDescent="0.15">
      <c r="A342" s="17">
        <v>45356</v>
      </c>
      <c r="B342" s="35" t="str">
        <f t="shared" si="5"/>
        <v>火</v>
      </c>
      <c r="C342" s="108"/>
    </row>
    <row r="343" spans="1:3" ht="18.75" customHeight="1" x14ac:dyDescent="0.15">
      <c r="A343" s="17">
        <v>45357</v>
      </c>
      <c r="B343" s="35" t="str">
        <f t="shared" si="5"/>
        <v>水</v>
      </c>
      <c r="C343" s="108"/>
    </row>
    <row r="344" spans="1:3" ht="18.75" customHeight="1" x14ac:dyDescent="0.15">
      <c r="A344" s="17">
        <v>45358</v>
      </c>
      <c r="B344" s="35" t="str">
        <f t="shared" si="5"/>
        <v>木</v>
      </c>
      <c r="C344" s="108"/>
    </row>
    <row r="345" spans="1:3" ht="18.75" customHeight="1" x14ac:dyDescent="0.15">
      <c r="A345" s="17">
        <v>45359</v>
      </c>
      <c r="B345" s="35" t="str">
        <f t="shared" si="5"/>
        <v>金</v>
      </c>
      <c r="C345" s="108"/>
    </row>
    <row r="346" spans="1:3" ht="18.75" customHeight="1" x14ac:dyDescent="0.15">
      <c r="A346" s="17">
        <v>45360</v>
      </c>
      <c r="B346" s="35" t="str">
        <f t="shared" si="5"/>
        <v>土</v>
      </c>
      <c r="C346" s="108"/>
    </row>
    <row r="347" spans="1:3" ht="18.75" customHeight="1" x14ac:dyDescent="0.15">
      <c r="A347" s="17">
        <v>45361</v>
      </c>
      <c r="B347" s="35" t="str">
        <f t="shared" si="5"/>
        <v>日</v>
      </c>
      <c r="C347" s="108"/>
    </row>
    <row r="348" spans="1:3" ht="18.75" customHeight="1" x14ac:dyDescent="0.15">
      <c r="A348" s="17">
        <v>45362</v>
      </c>
      <c r="B348" s="35" t="str">
        <f t="shared" si="5"/>
        <v>月</v>
      </c>
      <c r="C348" s="108"/>
    </row>
    <row r="349" spans="1:3" ht="18.75" customHeight="1" x14ac:dyDescent="0.15">
      <c r="A349" s="17">
        <v>45363</v>
      </c>
      <c r="B349" s="35" t="str">
        <f t="shared" si="5"/>
        <v>火</v>
      </c>
      <c r="C349" s="108"/>
    </row>
    <row r="350" spans="1:3" ht="18.75" customHeight="1" x14ac:dyDescent="0.15">
      <c r="A350" s="17">
        <v>45364</v>
      </c>
      <c r="B350" s="35" t="str">
        <f t="shared" si="5"/>
        <v>水</v>
      </c>
      <c r="C350" s="108"/>
    </row>
    <row r="351" spans="1:3" ht="18.75" customHeight="1" x14ac:dyDescent="0.15">
      <c r="A351" s="17">
        <v>45365</v>
      </c>
      <c r="B351" s="35" t="str">
        <f t="shared" si="5"/>
        <v>木</v>
      </c>
      <c r="C351" s="108"/>
    </row>
    <row r="352" spans="1:3" ht="18.75" customHeight="1" x14ac:dyDescent="0.15">
      <c r="A352" s="17">
        <v>45366</v>
      </c>
      <c r="B352" s="35" t="str">
        <f t="shared" si="5"/>
        <v>金</v>
      </c>
      <c r="C352" s="108"/>
    </row>
    <row r="353" spans="1:3" ht="18.75" customHeight="1" x14ac:dyDescent="0.15">
      <c r="A353" s="17">
        <v>45367</v>
      </c>
      <c r="B353" s="35" t="str">
        <f t="shared" si="5"/>
        <v>土</v>
      </c>
      <c r="C353" s="108"/>
    </row>
    <row r="354" spans="1:3" ht="18.75" customHeight="1" x14ac:dyDescent="0.15">
      <c r="A354" s="17">
        <v>45368</v>
      </c>
      <c r="B354" s="35" t="str">
        <f t="shared" si="5"/>
        <v>日</v>
      </c>
      <c r="C354" s="108"/>
    </row>
    <row r="355" spans="1:3" ht="18.75" customHeight="1" x14ac:dyDescent="0.15">
      <c r="A355" s="17">
        <v>45369</v>
      </c>
      <c r="B355" s="35" t="str">
        <f t="shared" si="5"/>
        <v>月</v>
      </c>
      <c r="C355" s="108"/>
    </row>
    <row r="356" spans="1:3" ht="18.75" customHeight="1" x14ac:dyDescent="0.15">
      <c r="A356" s="17">
        <v>45370</v>
      </c>
      <c r="B356" s="35" t="str">
        <f t="shared" si="5"/>
        <v>火</v>
      </c>
      <c r="C356" s="108"/>
    </row>
    <row r="357" spans="1:3" ht="18.75" customHeight="1" x14ac:dyDescent="0.15">
      <c r="A357" s="17">
        <v>45371</v>
      </c>
      <c r="B357" s="35" t="str">
        <f t="shared" si="5"/>
        <v>水</v>
      </c>
      <c r="C357" s="108" t="s">
        <v>92</v>
      </c>
    </row>
    <row r="358" spans="1:3" ht="18.75" customHeight="1" x14ac:dyDescent="0.15">
      <c r="A358" s="17">
        <v>45372</v>
      </c>
      <c r="B358" s="35" t="str">
        <f t="shared" si="5"/>
        <v>木</v>
      </c>
      <c r="C358" s="108"/>
    </row>
    <row r="359" spans="1:3" ht="18.75" customHeight="1" x14ac:dyDescent="0.15">
      <c r="A359" s="17">
        <v>45373</v>
      </c>
      <c r="B359" s="35" t="str">
        <f t="shared" si="5"/>
        <v>金</v>
      </c>
      <c r="C359" s="108"/>
    </row>
    <row r="360" spans="1:3" ht="18.75" customHeight="1" x14ac:dyDescent="0.15">
      <c r="A360" s="17">
        <v>45374</v>
      </c>
      <c r="B360" s="35" t="str">
        <f t="shared" si="5"/>
        <v>土</v>
      </c>
      <c r="C360" s="108"/>
    </row>
    <row r="361" spans="1:3" ht="18.75" customHeight="1" x14ac:dyDescent="0.15">
      <c r="A361" s="17">
        <v>45375</v>
      </c>
      <c r="B361" s="35" t="str">
        <f t="shared" si="5"/>
        <v>日</v>
      </c>
      <c r="C361" s="108"/>
    </row>
    <row r="362" spans="1:3" ht="18.75" customHeight="1" x14ac:dyDescent="0.15">
      <c r="A362" s="17">
        <v>45376</v>
      </c>
      <c r="B362" s="35" t="str">
        <f t="shared" si="5"/>
        <v>月</v>
      </c>
      <c r="C362" s="108"/>
    </row>
    <row r="363" spans="1:3" ht="18.75" customHeight="1" x14ac:dyDescent="0.15">
      <c r="A363" s="17">
        <v>45377</v>
      </c>
      <c r="B363" s="35" t="str">
        <f t="shared" si="5"/>
        <v>火</v>
      </c>
      <c r="C363" s="108"/>
    </row>
    <row r="364" spans="1:3" ht="18.75" customHeight="1" x14ac:dyDescent="0.15">
      <c r="A364" s="17">
        <v>45378</v>
      </c>
      <c r="B364" s="35" t="str">
        <f t="shared" si="5"/>
        <v>水</v>
      </c>
      <c r="C364" s="108"/>
    </row>
    <row r="365" spans="1:3" ht="18.75" customHeight="1" x14ac:dyDescent="0.15">
      <c r="A365" s="17">
        <v>45379</v>
      </c>
      <c r="B365" s="35" t="str">
        <f t="shared" si="5"/>
        <v>木</v>
      </c>
      <c r="C365" s="108"/>
    </row>
    <row r="366" spans="1:3" ht="18.75" customHeight="1" x14ac:dyDescent="0.15">
      <c r="A366" s="17">
        <v>45380</v>
      </c>
      <c r="B366" s="35" t="str">
        <f t="shared" si="5"/>
        <v>金</v>
      </c>
      <c r="C366" s="108"/>
    </row>
    <row r="367" spans="1:3" ht="18.75" customHeight="1" x14ac:dyDescent="0.15">
      <c r="A367" s="17">
        <v>45381</v>
      </c>
      <c r="B367" s="35" t="str">
        <f t="shared" si="5"/>
        <v>土</v>
      </c>
      <c r="C367" s="108"/>
    </row>
    <row r="368" spans="1:3" ht="18.75" customHeight="1" x14ac:dyDescent="0.15">
      <c r="A368" s="17">
        <v>45382</v>
      </c>
      <c r="B368" s="35" t="str">
        <f>TEXT(A368,"aaa")</f>
        <v>日</v>
      </c>
      <c r="C368" s="108"/>
    </row>
  </sheetData>
  <autoFilter ref="A3:C368"/>
  <mergeCells count="1">
    <mergeCell ref="E8:E9"/>
  </mergeCells>
  <phoneticPr fontId="2"/>
  <dataValidations count="1">
    <dataValidation type="list" allowBlank="1" showInputMessage="1" showErrorMessage="1" sqref="C4:C368">
      <formula1>$E$8:$E$25</formula1>
    </dataValidation>
  </dataValidations>
  <pageMargins left="0.7" right="0.7" top="0.75" bottom="0.75" header="0.3" footer="0.3"/>
  <pageSetup paperSize="9" fitToHeight="0" orientation="portrait" verticalDpi="1200" r:id="rId1"/>
  <rowBreaks count="11" manualBreakCount="11">
    <brk id="33" max="2" man="1"/>
    <brk id="64" max="2" man="1"/>
    <brk id="94" max="2" man="1"/>
    <brk id="125" max="2" man="1"/>
    <brk id="156" max="2" man="1"/>
    <brk id="186" max="2" man="1"/>
    <brk id="217" max="2" man="1"/>
    <brk id="247" max="2" man="1"/>
    <brk id="278" max="2" man="1"/>
    <brk id="309" max="2" man="1"/>
    <brk id="337" max="2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医療機関・薬局一覧</vt:lpstr>
      <vt:lpstr>基本概要</vt:lpstr>
      <vt:lpstr>R5一覧（関係機関送付）</vt:lpstr>
      <vt:lpstr>変更履歴</vt:lpstr>
      <vt:lpstr>R5年間カレンダー</vt:lpstr>
      <vt:lpstr>'R5一覧（関係機関送付）'!Print_Area</vt:lpstr>
      <vt:lpstr>'R5年間カレンダー'!Print_Area</vt:lpstr>
      <vt:lpstr>基本概要!Print_Area</vt:lpstr>
      <vt:lpstr>'R5一覧（関係機関送付）'!Print_Titles</vt:lpstr>
    </vt:vector>
  </TitlesOfParts>
  <Company>垂水市役所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　猛</dc:creator>
  <cp:lastModifiedBy>dm</cp:lastModifiedBy>
  <cp:lastPrinted>2023-07-11T09:06:11Z</cp:lastPrinted>
  <dcterms:created xsi:type="dcterms:W3CDTF">2000-10-19T04:29:01Z</dcterms:created>
  <dcterms:modified xsi:type="dcterms:W3CDTF">2023-12-19T01:53:46Z</dcterms:modified>
</cp:coreProperties>
</file>